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2"/>
  </bookViews>
  <sheets>
    <sheet name="男性岗" sheetId="2" r:id="rId1"/>
    <sheet name="女性岗" sheetId="3" r:id="rId2"/>
    <sheet name="退役军人岗" sheetId="4" r:id="rId3"/>
  </sheets>
  <definedNames>
    <definedName name="_xlnm._FilterDatabase" localSheetId="0" hidden="1">男性岗!$A$2:$J$52</definedName>
    <definedName name="_xlnm._FilterDatabase" localSheetId="1" hidden="1">女性岗!$A$2:$J$54</definedName>
    <definedName name="_xlnm._FilterDatabase" localSheetId="2" hidden="1">退役军人岗!$A$2:$I$17</definedName>
    <definedName name="_xlnm.Print_Titles" localSheetId="0">男性岗!$1:$2</definedName>
    <definedName name="_xlnm.Print_Titles" localSheetId="1">女性岗!$1:$2</definedName>
    <definedName name="_xlnm.Print_Titles" localSheetId="2">退役军人岗!$1:$2</definedName>
  </definedNames>
  <calcPr calcId="144525"/>
</workbook>
</file>

<file path=xl/sharedStrings.xml><?xml version="1.0" encoding="utf-8"?>
<sst xmlns="http://schemas.openxmlformats.org/spreadsheetml/2006/main" count="217" uniqueCount="18">
  <si>
    <t>金寨县梅山镇2023年社区工作者招聘最终合成成绩汇总表</t>
  </si>
  <si>
    <t>序号</t>
  </si>
  <si>
    <t>职位名称</t>
  </si>
  <si>
    <t>笔试准考证号</t>
  </si>
  <si>
    <t>面试考场号</t>
  </si>
  <si>
    <t>笔试成绩</t>
  </si>
  <si>
    <t>现场面试成绩</t>
  </si>
  <si>
    <t>修正系数</t>
  </si>
  <si>
    <t>修正面试成绩</t>
  </si>
  <si>
    <t>最终合成成绩</t>
  </si>
  <si>
    <t>备注</t>
  </si>
  <si>
    <t>社区工作者01</t>
  </si>
  <si>
    <t>社区工作者02</t>
  </si>
  <si>
    <t>1.0020</t>
  </si>
  <si>
    <t>0.9980</t>
  </si>
  <si>
    <t>社区工作者03</t>
  </si>
  <si>
    <t>/</t>
  </si>
  <si>
    <t>面试缺考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</si>
</sst>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workbookViewId="0">
      <pane ySplit="2" topLeftCell="A12" activePane="bottomLeft" state="frozen"/>
      <selection/>
      <selection pane="bottomLeft" activeCell="D3" sqref="D3"/>
    </sheetView>
  </sheetViews>
  <sheetFormatPr defaultColWidth="9" defaultRowHeight="13.5"/>
  <cols>
    <col min="1" max="1" width="6.63333333333333" style="2" customWidth="1"/>
    <col min="2" max="9" width="13.625" style="1" customWidth="1"/>
    <col min="10" max="10" width="10.625" style="1" customWidth="1"/>
    <col min="11" max="11" width="9" style="1"/>
    <col min="12" max="12" width="9.375" style="1"/>
    <col min="13" max="16370" width="9" style="1"/>
    <col min="16371" max="16384" width="9" style="2"/>
  </cols>
  <sheetData>
    <row r="1" ht="5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40" customHeight="1" spans="1:10">
      <c r="A3" s="5">
        <v>1</v>
      </c>
      <c r="B3" s="5" t="s">
        <v>11</v>
      </c>
      <c r="C3" s="5" t="str">
        <f>"2308130102"</f>
        <v>2308130102</v>
      </c>
      <c r="D3" s="5">
        <v>1</v>
      </c>
      <c r="E3" s="5">
        <v>75</v>
      </c>
      <c r="F3" s="5">
        <v>75.8</v>
      </c>
      <c r="G3" s="5">
        <v>1.0038</v>
      </c>
      <c r="H3" s="6">
        <v>76.09</v>
      </c>
      <c r="I3" s="6">
        <v>75.65</v>
      </c>
      <c r="J3" s="5"/>
    </row>
    <row r="4" s="1" customFormat="1" ht="40" customHeight="1" spans="1:10">
      <c r="A4" s="5">
        <v>2</v>
      </c>
      <c r="B4" s="5" t="s">
        <v>11</v>
      </c>
      <c r="C4" s="5" t="str">
        <f>"2308130103"</f>
        <v>2308130103</v>
      </c>
      <c r="D4" s="5">
        <v>1</v>
      </c>
      <c r="E4" s="5">
        <v>69</v>
      </c>
      <c r="F4" s="5">
        <v>75.5</v>
      </c>
      <c r="G4" s="5">
        <v>1.0038</v>
      </c>
      <c r="H4" s="6">
        <v>75.79</v>
      </c>
      <c r="I4" s="6">
        <v>73.07</v>
      </c>
      <c r="J4" s="5"/>
    </row>
    <row r="5" s="1" customFormat="1" ht="40" customHeight="1" spans="1:10">
      <c r="A5" s="5">
        <v>3</v>
      </c>
      <c r="B5" s="5" t="s">
        <v>11</v>
      </c>
      <c r="C5" s="5" t="str">
        <f>"2308130106"</f>
        <v>2308130106</v>
      </c>
      <c r="D5" s="5">
        <v>1</v>
      </c>
      <c r="E5" s="5">
        <v>69</v>
      </c>
      <c r="F5" s="5">
        <v>75.56</v>
      </c>
      <c r="G5" s="5">
        <v>1.0038</v>
      </c>
      <c r="H5" s="6">
        <v>75.85</v>
      </c>
      <c r="I5" s="6">
        <v>73.11</v>
      </c>
      <c r="J5" s="5"/>
    </row>
    <row r="6" s="1" customFormat="1" ht="40" customHeight="1" spans="1:10">
      <c r="A6" s="5">
        <v>4</v>
      </c>
      <c r="B6" s="5" t="s">
        <v>11</v>
      </c>
      <c r="C6" s="5" t="str">
        <f>"2308130110"</f>
        <v>2308130110</v>
      </c>
      <c r="D6" s="5">
        <v>1</v>
      </c>
      <c r="E6" s="5">
        <v>70</v>
      </c>
      <c r="F6" s="5">
        <v>75.34</v>
      </c>
      <c r="G6" s="5">
        <v>1.0038</v>
      </c>
      <c r="H6" s="6">
        <v>75.63</v>
      </c>
      <c r="I6" s="6">
        <v>73.38</v>
      </c>
      <c r="J6" s="5"/>
    </row>
    <row r="7" s="1" customFormat="1" ht="40" customHeight="1" spans="1:10">
      <c r="A7" s="5">
        <v>5</v>
      </c>
      <c r="B7" s="5" t="s">
        <v>11</v>
      </c>
      <c r="C7" s="5" t="str">
        <f>"2308130111"</f>
        <v>2308130111</v>
      </c>
      <c r="D7" s="5">
        <v>1</v>
      </c>
      <c r="E7" s="5">
        <v>69</v>
      </c>
      <c r="F7" s="5">
        <v>71.8</v>
      </c>
      <c r="G7" s="5">
        <v>1.0038</v>
      </c>
      <c r="H7" s="6">
        <v>72.07</v>
      </c>
      <c r="I7" s="6">
        <v>70.84</v>
      </c>
      <c r="J7" s="5"/>
    </row>
    <row r="8" s="1" customFormat="1" ht="40" customHeight="1" spans="1:10">
      <c r="A8" s="5">
        <v>6</v>
      </c>
      <c r="B8" s="5" t="s">
        <v>11</v>
      </c>
      <c r="C8" s="5" t="str">
        <f>"2308130113"</f>
        <v>2308130113</v>
      </c>
      <c r="D8" s="5">
        <v>1</v>
      </c>
      <c r="E8" s="5">
        <v>69</v>
      </c>
      <c r="F8" s="5">
        <v>75.52</v>
      </c>
      <c r="G8" s="5">
        <v>1.0038</v>
      </c>
      <c r="H8" s="6">
        <v>75.81</v>
      </c>
      <c r="I8" s="6">
        <v>73.09</v>
      </c>
      <c r="J8" s="5"/>
    </row>
    <row r="9" s="1" customFormat="1" ht="40" customHeight="1" spans="1:10">
      <c r="A9" s="5">
        <v>7</v>
      </c>
      <c r="B9" s="5" t="s">
        <v>11</v>
      </c>
      <c r="C9" s="5" t="str">
        <f>"2308130117"</f>
        <v>2308130117</v>
      </c>
      <c r="D9" s="5">
        <v>1</v>
      </c>
      <c r="E9" s="5">
        <v>72</v>
      </c>
      <c r="F9" s="5">
        <v>73.64</v>
      </c>
      <c r="G9" s="5">
        <v>1.0038</v>
      </c>
      <c r="H9" s="6">
        <v>73.92</v>
      </c>
      <c r="I9" s="6">
        <v>73.15</v>
      </c>
      <c r="J9" s="5"/>
    </row>
    <row r="10" s="1" customFormat="1" ht="40" customHeight="1" spans="1:10">
      <c r="A10" s="5">
        <v>8</v>
      </c>
      <c r="B10" s="5" t="s">
        <v>11</v>
      </c>
      <c r="C10" s="5" t="str">
        <f>"2308130122"</f>
        <v>2308130122</v>
      </c>
      <c r="D10" s="5">
        <v>1</v>
      </c>
      <c r="E10" s="5">
        <v>71</v>
      </c>
      <c r="F10" s="5">
        <v>71.4</v>
      </c>
      <c r="G10" s="5">
        <v>1.0038</v>
      </c>
      <c r="H10" s="6">
        <v>71.67</v>
      </c>
      <c r="I10" s="6">
        <v>71.4</v>
      </c>
      <c r="J10" s="5"/>
    </row>
    <row r="11" s="1" customFormat="1" ht="40" customHeight="1" spans="1:10">
      <c r="A11" s="5">
        <v>9</v>
      </c>
      <c r="B11" s="5" t="s">
        <v>11</v>
      </c>
      <c r="C11" s="5" t="str">
        <f>"2308130127"</f>
        <v>2308130127</v>
      </c>
      <c r="D11" s="5">
        <v>1</v>
      </c>
      <c r="E11" s="5">
        <v>73</v>
      </c>
      <c r="F11" s="5">
        <v>75.4</v>
      </c>
      <c r="G11" s="5">
        <v>1.0038</v>
      </c>
      <c r="H11" s="6">
        <v>75.69</v>
      </c>
      <c r="I11" s="6">
        <v>74.61</v>
      </c>
      <c r="J11" s="5"/>
    </row>
    <row r="12" s="1" customFormat="1" ht="40" customHeight="1" spans="1:10">
      <c r="A12" s="5">
        <v>10</v>
      </c>
      <c r="B12" s="5" t="s">
        <v>11</v>
      </c>
      <c r="C12" s="5" t="str">
        <f>"2308130201"</f>
        <v>2308130201</v>
      </c>
      <c r="D12" s="5">
        <v>1</v>
      </c>
      <c r="E12" s="5">
        <v>83</v>
      </c>
      <c r="F12" s="5">
        <v>77.8</v>
      </c>
      <c r="G12" s="5">
        <v>1.0038</v>
      </c>
      <c r="H12" s="6">
        <v>78.1</v>
      </c>
      <c r="I12" s="6">
        <v>80.06</v>
      </c>
      <c r="J12" s="5"/>
    </row>
    <row r="13" s="1" customFormat="1" ht="40" customHeight="1" spans="1:10">
      <c r="A13" s="5">
        <v>11</v>
      </c>
      <c r="B13" s="5" t="s">
        <v>11</v>
      </c>
      <c r="C13" s="5" t="str">
        <f>"2308130204"</f>
        <v>2308130204</v>
      </c>
      <c r="D13" s="5">
        <v>1</v>
      </c>
      <c r="E13" s="5">
        <v>68</v>
      </c>
      <c r="F13" s="5">
        <v>74.24</v>
      </c>
      <c r="G13" s="5">
        <v>1.0038</v>
      </c>
      <c r="H13" s="6">
        <v>74.52</v>
      </c>
      <c r="I13" s="6">
        <v>71.91</v>
      </c>
      <c r="J13" s="5"/>
    </row>
    <row r="14" s="1" customFormat="1" ht="40" customHeight="1" spans="1:10">
      <c r="A14" s="5">
        <v>12</v>
      </c>
      <c r="B14" s="5" t="s">
        <v>11</v>
      </c>
      <c r="C14" s="5" t="str">
        <f>"2308130206"</f>
        <v>2308130206</v>
      </c>
      <c r="D14" s="5">
        <v>1</v>
      </c>
      <c r="E14" s="5">
        <v>69</v>
      </c>
      <c r="F14" s="5">
        <v>74.2</v>
      </c>
      <c r="G14" s="5">
        <v>1.0038</v>
      </c>
      <c r="H14" s="6">
        <v>74.48</v>
      </c>
      <c r="I14" s="6">
        <v>72.29</v>
      </c>
      <c r="J14" s="5"/>
    </row>
    <row r="15" s="1" customFormat="1" ht="40" customHeight="1" spans="1:10">
      <c r="A15" s="5">
        <v>13</v>
      </c>
      <c r="B15" s="5" t="s">
        <v>11</v>
      </c>
      <c r="C15" s="5" t="str">
        <f>"2308130208"</f>
        <v>2308130208</v>
      </c>
      <c r="D15" s="5">
        <v>1</v>
      </c>
      <c r="E15" s="5">
        <v>70</v>
      </c>
      <c r="F15" s="5">
        <v>74</v>
      </c>
      <c r="G15" s="5">
        <v>1.0038</v>
      </c>
      <c r="H15" s="6">
        <v>74.28</v>
      </c>
      <c r="I15" s="6">
        <v>72.57</v>
      </c>
      <c r="J15" s="5"/>
    </row>
    <row r="16" s="1" customFormat="1" ht="40" customHeight="1" spans="1:10">
      <c r="A16" s="5">
        <v>14</v>
      </c>
      <c r="B16" s="5" t="s">
        <v>11</v>
      </c>
      <c r="C16" s="5" t="str">
        <f>"2308130213"</f>
        <v>2308130213</v>
      </c>
      <c r="D16" s="5">
        <v>1</v>
      </c>
      <c r="E16" s="5">
        <v>70</v>
      </c>
      <c r="F16" s="5">
        <v>76.82</v>
      </c>
      <c r="G16" s="5">
        <v>1.0038</v>
      </c>
      <c r="H16" s="6">
        <v>77.11</v>
      </c>
      <c r="I16" s="6">
        <v>74.27</v>
      </c>
      <c r="J16" s="5"/>
    </row>
    <row r="17" s="1" customFormat="1" ht="40" customHeight="1" spans="1:10">
      <c r="A17" s="5">
        <v>15</v>
      </c>
      <c r="B17" s="5" t="s">
        <v>11</v>
      </c>
      <c r="C17" s="5" t="str">
        <f>"2308130215"</f>
        <v>2308130215</v>
      </c>
      <c r="D17" s="5">
        <v>1</v>
      </c>
      <c r="E17" s="5">
        <v>71</v>
      </c>
      <c r="F17" s="5">
        <v>76.38</v>
      </c>
      <c r="G17" s="5">
        <v>1.0038</v>
      </c>
      <c r="H17" s="6">
        <v>76.67</v>
      </c>
      <c r="I17" s="6">
        <v>74.4</v>
      </c>
      <c r="J17" s="5"/>
    </row>
    <row r="18" s="1" customFormat="1" ht="40" customHeight="1" spans="1:10">
      <c r="A18" s="5">
        <v>16</v>
      </c>
      <c r="B18" s="5" t="s">
        <v>11</v>
      </c>
      <c r="C18" s="5" t="str">
        <f>"2308130227"</f>
        <v>2308130227</v>
      </c>
      <c r="D18" s="5">
        <v>1</v>
      </c>
      <c r="E18" s="5">
        <v>69</v>
      </c>
      <c r="F18" s="5">
        <v>74.66</v>
      </c>
      <c r="G18" s="5">
        <v>1.0038</v>
      </c>
      <c r="H18" s="6">
        <v>74.94</v>
      </c>
      <c r="I18" s="6">
        <v>72.56</v>
      </c>
      <c r="J18" s="5"/>
    </row>
    <row r="19" s="1" customFormat="1" ht="40" customHeight="1" spans="1:10">
      <c r="A19" s="5">
        <v>17</v>
      </c>
      <c r="B19" s="5" t="s">
        <v>11</v>
      </c>
      <c r="C19" s="5" t="str">
        <f>"2308130230"</f>
        <v>2308130230</v>
      </c>
      <c r="D19" s="5">
        <v>1</v>
      </c>
      <c r="E19" s="5">
        <v>69</v>
      </c>
      <c r="F19" s="5">
        <v>79.2</v>
      </c>
      <c r="G19" s="5">
        <v>1.0038</v>
      </c>
      <c r="H19" s="6">
        <v>79.5</v>
      </c>
      <c r="I19" s="6">
        <v>75.3</v>
      </c>
      <c r="J19" s="5"/>
    </row>
    <row r="20" s="1" customFormat="1" ht="40" customHeight="1" spans="1:10">
      <c r="A20" s="5">
        <v>18</v>
      </c>
      <c r="B20" s="5" t="s">
        <v>11</v>
      </c>
      <c r="C20" s="5" t="str">
        <f>"2308130301"</f>
        <v>2308130301</v>
      </c>
      <c r="D20" s="5">
        <v>1</v>
      </c>
      <c r="E20" s="5">
        <v>68</v>
      </c>
      <c r="F20" s="5">
        <v>74.74</v>
      </c>
      <c r="G20" s="5">
        <v>1.0038</v>
      </c>
      <c r="H20" s="6">
        <v>75.02</v>
      </c>
      <c r="I20" s="6">
        <v>72.21</v>
      </c>
      <c r="J20" s="5"/>
    </row>
    <row r="21" s="1" customFormat="1" ht="40" customHeight="1" spans="1:10">
      <c r="A21" s="5">
        <v>19</v>
      </c>
      <c r="B21" s="5" t="s">
        <v>11</v>
      </c>
      <c r="C21" s="5" t="str">
        <f>"2308130312"</f>
        <v>2308130312</v>
      </c>
      <c r="D21" s="5">
        <v>1</v>
      </c>
      <c r="E21" s="5">
        <v>68</v>
      </c>
      <c r="F21" s="5">
        <v>78.6</v>
      </c>
      <c r="G21" s="5">
        <v>1.0038</v>
      </c>
      <c r="H21" s="6">
        <v>78.9</v>
      </c>
      <c r="I21" s="6">
        <v>74.54</v>
      </c>
      <c r="J21" s="5"/>
    </row>
    <row r="22" s="1" customFormat="1" ht="40" customHeight="1" spans="1:10">
      <c r="A22" s="5">
        <v>20</v>
      </c>
      <c r="B22" s="5" t="s">
        <v>11</v>
      </c>
      <c r="C22" s="5" t="str">
        <f>"2308130313"</f>
        <v>2308130313</v>
      </c>
      <c r="D22" s="5">
        <v>1</v>
      </c>
      <c r="E22" s="5">
        <v>73</v>
      </c>
      <c r="F22" s="5">
        <v>77.8</v>
      </c>
      <c r="G22" s="5">
        <v>1.0038</v>
      </c>
      <c r="H22" s="6">
        <v>78.1</v>
      </c>
      <c r="I22" s="6">
        <v>76.06</v>
      </c>
      <c r="J22" s="5"/>
    </row>
    <row r="23" s="1" customFormat="1" ht="40" customHeight="1" spans="1:10">
      <c r="A23" s="5">
        <v>21</v>
      </c>
      <c r="B23" s="5" t="s">
        <v>11</v>
      </c>
      <c r="C23" s="5" t="str">
        <f>"2308130329"</f>
        <v>2308130329</v>
      </c>
      <c r="D23" s="5">
        <v>1</v>
      </c>
      <c r="E23" s="5">
        <v>68</v>
      </c>
      <c r="F23" s="5">
        <v>74.56</v>
      </c>
      <c r="G23" s="5">
        <v>1.0038</v>
      </c>
      <c r="H23" s="6">
        <v>74.84</v>
      </c>
      <c r="I23" s="6">
        <v>72.1</v>
      </c>
      <c r="J23" s="5"/>
    </row>
    <row r="24" s="1" customFormat="1" ht="40" customHeight="1" spans="1:10">
      <c r="A24" s="5">
        <v>22</v>
      </c>
      <c r="B24" s="5" t="s">
        <v>11</v>
      </c>
      <c r="C24" s="5" t="str">
        <f>"2308130411"</f>
        <v>2308130411</v>
      </c>
      <c r="D24" s="5">
        <v>1</v>
      </c>
      <c r="E24" s="5">
        <v>81</v>
      </c>
      <c r="F24" s="5">
        <v>73.2</v>
      </c>
      <c r="G24" s="5">
        <v>1.0038</v>
      </c>
      <c r="H24" s="6">
        <v>73.48</v>
      </c>
      <c r="I24" s="6">
        <v>76.49</v>
      </c>
      <c r="J24" s="5"/>
    </row>
    <row r="25" s="1" customFormat="1" ht="40" customHeight="1" spans="1:10">
      <c r="A25" s="5">
        <v>23</v>
      </c>
      <c r="B25" s="5" t="s">
        <v>11</v>
      </c>
      <c r="C25" s="5" t="str">
        <f>"2308130501"</f>
        <v>2308130501</v>
      </c>
      <c r="D25" s="5">
        <v>1</v>
      </c>
      <c r="E25" s="5">
        <v>70</v>
      </c>
      <c r="F25" s="5">
        <v>75.14</v>
      </c>
      <c r="G25" s="5">
        <v>1.0038</v>
      </c>
      <c r="H25" s="6">
        <v>75.43</v>
      </c>
      <c r="I25" s="6">
        <v>73.26</v>
      </c>
      <c r="J25" s="5"/>
    </row>
    <row r="26" s="1" customFormat="1" ht="40" customHeight="1" spans="1:10">
      <c r="A26" s="5">
        <v>24</v>
      </c>
      <c r="B26" s="5" t="s">
        <v>11</v>
      </c>
      <c r="C26" s="5" t="str">
        <f>"2308130505"</f>
        <v>2308130505</v>
      </c>
      <c r="D26" s="5">
        <v>1</v>
      </c>
      <c r="E26" s="5">
        <v>69</v>
      </c>
      <c r="F26" s="5">
        <v>70.7</v>
      </c>
      <c r="G26" s="5">
        <v>1.0038</v>
      </c>
      <c r="H26" s="6">
        <v>70.97</v>
      </c>
      <c r="I26" s="6">
        <v>70.18</v>
      </c>
      <c r="J26" s="5"/>
    </row>
    <row r="27" s="1" customFormat="1" ht="40" customHeight="1" spans="1:10">
      <c r="A27" s="5">
        <v>25</v>
      </c>
      <c r="B27" s="5" t="s">
        <v>11</v>
      </c>
      <c r="C27" s="5" t="str">
        <f>"2308130517"</f>
        <v>2308130517</v>
      </c>
      <c r="D27" s="5">
        <v>1</v>
      </c>
      <c r="E27" s="5">
        <v>69</v>
      </c>
      <c r="F27" s="5">
        <v>72.4</v>
      </c>
      <c r="G27" s="5">
        <v>1.0038</v>
      </c>
      <c r="H27" s="6">
        <v>72.68</v>
      </c>
      <c r="I27" s="6">
        <v>71.21</v>
      </c>
      <c r="J27" s="5"/>
    </row>
    <row r="28" ht="40" customHeight="1" spans="1:10">
      <c r="A28" s="5">
        <v>26</v>
      </c>
      <c r="B28" s="5" t="s">
        <v>11</v>
      </c>
      <c r="C28" s="5" t="str">
        <f>"2308130523"</f>
        <v>2308130523</v>
      </c>
      <c r="D28" s="5">
        <v>2</v>
      </c>
      <c r="E28" s="5">
        <v>74</v>
      </c>
      <c r="F28" s="5">
        <v>76.8</v>
      </c>
      <c r="G28" s="5">
        <v>0.9963</v>
      </c>
      <c r="H28" s="6">
        <v>76.52</v>
      </c>
      <c r="I28" s="6">
        <v>75.51</v>
      </c>
      <c r="J28" s="5"/>
    </row>
    <row r="29" ht="40" customHeight="1" spans="1:10">
      <c r="A29" s="5">
        <v>27</v>
      </c>
      <c r="B29" s="5" t="s">
        <v>11</v>
      </c>
      <c r="C29" s="5" t="str">
        <f>"2308130524"</f>
        <v>2308130524</v>
      </c>
      <c r="D29" s="5">
        <v>2</v>
      </c>
      <c r="E29" s="5">
        <v>78</v>
      </c>
      <c r="F29" s="5">
        <v>75.36</v>
      </c>
      <c r="G29" s="5">
        <v>0.9963</v>
      </c>
      <c r="H29" s="6">
        <v>75.08</v>
      </c>
      <c r="I29" s="6">
        <v>76.25</v>
      </c>
      <c r="J29" s="5"/>
    </row>
    <row r="30" ht="40" customHeight="1" spans="1:10">
      <c r="A30" s="5">
        <v>28</v>
      </c>
      <c r="B30" s="5" t="s">
        <v>11</v>
      </c>
      <c r="C30" s="5" t="str">
        <f>"2308130603"</f>
        <v>2308130603</v>
      </c>
      <c r="D30" s="5">
        <v>2</v>
      </c>
      <c r="E30" s="5">
        <v>75</v>
      </c>
      <c r="F30" s="5">
        <v>68.28</v>
      </c>
      <c r="G30" s="5">
        <v>0.9963</v>
      </c>
      <c r="H30" s="6">
        <v>68.03</v>
      </c>
      <c r="I30" s="6">
        <v>70.82</v>
      </c>
      <c r="J30" s="5"/>
    </row>
    <row r="31" ht="40" customHeight="1" spans="1:10">
      <c r="A31" s="5">
        <v>29</v>
      </c>
      <c r="B31" s="5" t="s">
        <v>11</v>
      </c>
      <c r="C31" s="5" t="str">
        <f>"2308130605"</f>
        <v>2308130605</v>
      </c>
      <c r="D31" s="5">
        <v>2</v>
      </c>
      <c r="E31" s="5">
        <v>74</v>
      </c>
      <c r="F31" s="5">
        <v>73.08</v>
      </c>
      <c r="G31" s="5">
        <v>0.9963</v>
      </c>
      <c r="H31" s="6">
        <v>72.81</v>
      </c>
      <c r="I31" s="6">
        <v>73.29</v>
      </c>
      <c r="J31" s="5"/>
    </row>
    <row r="32" ht="40" customHeight="1" spans="1:10">
      <c r="A32" s="5">
        <v>30</v>
      </c>
      <c r="B32" s="5" t="s">
        <v>11</v>
      </c>
      <c r="C32" s="5" t="str">
        <f>"2308130611"</f>
        <v>2308130611</v>
      </c>
      <c r="D32" s="5">
        <v>2</v>
      </c>
      <c r="E32" s="5">
        <v>77</v>
      </c>
      <c r="F32" s="5">
        <v>71.48</v>
      </c>
      <c r="G32" s="5">
        <v>0.9963</v>
      </c>
      <c r="H32" s="6">
        <v>71.22</v>
      </c>
      <c r="I32" s="6">
        <v>73.53</v>
      </c>
      <c r="J32" s="5"/>
    </row>
    <row r="33" ht="40" customHeight="1" spans="1:10">
      <c r="A33" s="5">
        <v>31</v>
      </c>
      <c r="B33" s="5" t="s">
        <v>11</v>
      </c>
      <c r="C33" s="5" t="str">
        <f>"2308130612"</f>
        <v>2308130612</v>
      </c>
      <c r="D33" s="5">
        <v>2</v>
      </c>
      <c r="E33" s="5">
        <v>72</v>
      </c>
      <c r="F33" s="5">
        <v>76.92</v>
      </c>
      <c r="G33" s="5">
        <v>0.9963</v>
      </c>
      <c r="H33" s="6">
        <v>76.64</v>
      </c>
      <c r="I33" s="6">
        <v>74.78</v>
      </c>
      <c r="J33" s="5"/>
    </row>
    <row r="34" ht="40" customHeight="1" spans="1:10">
      <c r="A34" s="5">
        <v>32</v>
      </c>
      <c r="B34" s="5" t="s">
        <v>11</v>
      </c>
      <c r="C34" s="5" t="str">
        <f>"2308130615"</f>
        <v>2308130615</v>
      </c>
      <c r="D34" s="5">
        <v>2</v>
      </c>
      <c r="E34" s="5">
        <v>75</v>
      </c>
      <c r="F34" s="5">
        <v>75.8</v>
      </c>
      <c r="G34" s="5">
        <v>0.9963</v>
      </c>
      <c r="H34" s="6">
        <v>75.52</v>
      </c>
      <c r="I34" s="6">
        <v>75.31</v>
      </c>
      <c r="J34" s="5"/>
    </row>
    <row r="35" ht="40" customHeight="1" spans="1:10">
      <c r="A35" s="5">
        <v>33</v>
      </c>
      <c r="B35" s="5" t="s">
        <v>11</v>
      </c>
      <c r="C35" s="5" t="str">
        <f>"2308130626"</f>
        <v>2308130626</v>
      </c>
      <c r="D35" s="5">
        <v>2</v>
      </c>
      <c r="E35" s="5">
        <v>69</v>
      </c>
      <c r="F35" s="5">
        <v>77.8</v>
      </c>
      <c r="G35" s="5">
        <v>0.9963</v>
      </c>
      <c r="H35" s="6">
        <v>77.51</v>
      </c>
      <c r="I35" s="6">
        <v>74.11</v>
      </c>
      <c r="J35" s="5"/>
    </row>
    <row r="36" ht="40" customHeight="1" spans="1:10">
      <c r="A36" s="5">
        <v>34</v>
      </c>
      <c r="B36" s="5" t="s">
        <v>11</v>
      </c>
      <c r="C36" s="5" t="str">
        <f>"2308130701"</f>
        <v>2308130701</v>
      </c>
      <c r="D36" s="5">
        <v>2</v>
      </c>
      <c r="E36" s="5">
        <v>70</v>
      </c>
      <c r="F36" s="5">
        <v>78.52</v>
      </c>
      <c r="G36" s="5">
        <v>0.9963</v>
      </c>
      <c r="H36" s="6">
        <v>78.23</v>
      </c>
      <c r="I36" s="6">
        <v>74.94</v>
      </c>
      <c r="J36" s="5"/>
    </row>
    <row r="37" ht="40" customHeight="1" spans="1:10">
      <c r="A37" s="5">
        <v>35</v>
      </c>
      <c r="B37" s="5" t="s">
        <v>11</v>
      </c>
      <c r="C37" s="5" t="str">
        <f>"2308130703"</f>
        <v>2308130703</v>
      </c>
      <c r="D37" s="5">
        <v>2</v>
      </c>
      <c r="E37" s="5">
        <v>69</v>
      </c>
      <c r="F37" s="5">
        <v>70.48</v>
      </c>
      <c r="G37" s="5">
        <v>0.9963</v>
      </c>
      <c r="H37" s="6">
        <v>70.22</v>
      </c>
      <c r="I37" s="6">
        <v>69.73</v>
      </c>
      <c r="J37" s="5"/>
    </row>
    <row r="38" ht="40" customHeight="1" spans="1:10">
      <c r="A38" s="5">
        <v>36</v>
      </c>
      <c r="B38" s="5" t="s">
        <v>11</v>
      </c>
      <c r="C38" s="5" t="str">
        <f>"2308130716"</f>
        <v>2308130716</v>
      </c>
      <c r="D38" s="5">
        <v>2</v>
      </c>
      <c r="E38" s="5">
        <v>73</v>
      </c>
      <c r="F38" s="5">
        <v>76.52</v>
      </c>
      <c r="G38" s="5">
        <v>0.9963</v>
      </c>
      <c r="H38" s="6">
        <v>76.24</v>
      </c>
      <c r="I38" s="6">
        <v>74.94</v>
      </c>
      <c r="J38" s="5"/>
    </row>
    <row r="39" ht="40" customHeight="1" spans="1:10">
      <c r="A39" s="5">
        <v>37</v>
      </c>
      <c r="B39" s="5" t="s">
        <v>11</v>
      </c>
      <c r="C39" s="5" t="str">
        <f>"2308130724"</f>
        <v>2308130724</v>
      </c>
      <c r="D39" s="5">
        <v>2</v>
      </c>
      <c r="E39" s="5">
        <v>80</v>
      </c>
      <c r="F39" s="5">
        <v>75.4</v>
      </c>
      <c r="G39" s="5">
        <v>0.9963</v>
      </c>
      <c r="H39" s="6">
        <v>75.12</v>
      </c>
      <c r="I39" s="6">
        <v>77.07</v>
      </c>
      <c r="J39" s="5"/>
    </row>
    <row r="40" ht="40" customHeight="1" spans="1:10">
      <c r="A40" s="5">
        <v>38</v>
      </c>
      <c r="B40" s="5" t="s">
        <v>11</v>
      </c>
      <c r="C40" s="5" t="str">
        <f>"2308130807"</f>
        <v>2308130807</v>
      </c>
      <c r="D40" s="5">
        <v>2</v>
      </c>
      <c r="E40" s="5">
        <v>68</v>
      </c>
      <c r="F40" s="5">
        <v>74</v>
      </c>
      <c r="G40" s="5">
        <v>0.9963</v>
      </c>
      <c r="H40" s="6">
        <v>73.73</v>
      </c>
      <c r="I40" s="6">
        <v>71.44</v>
      </c>
      <c r="J40" s="5"/>
    </row>
    <row r="41" ht="40" customHeight="1" spans="1:10">
      <c r="A41" s="5">
        <v>39</v>
      </c>
      <c r="B41" s="5" t="s">
        <v>11</v>
      </c>
      <c r="C41" s="5" t="str">
        <f>"2308130907"</f>
        <v>2308130907</v>
      </c>
      <c r="D41" s="5">
        <v>2</v>
      </c>
      <c r="E41" s="5">
        <v>75</v>
      </c>
      <c r="F41" s="5">
        <v>77.32</v>
      </c>
      <c r="G41" s="5">
        <v>0.9963</v>
      </c>
      <c r="H41" s="6">
        <v>77.03</v>
      </c>
      <c r="I41" s="6">
        <v>76.22</v>
      </c>
      <c r="J41" s="5"/>
    </row>
    <row r="42" ht="40" customHeight="1" spans="1:10">
      <c r="A42" s="5">
        <v>40</v>
      </c>
      <c r="B42" s="5" t="s">
        <v>11</v>
      </c>
      <c r="C42" s="5" t="str">
        <f>"2308130908"</f>
        <v>2308130908</v>
      </c>
      <c r="D42" s="5">
        <v>2</v>
      </c>
      <c r="E42" s="5">
        <v>72</v>
      </c>
      <c r="F42" s="5">
        <v>81.56</v>
      </c>
      <c r="G42" s="5">
        <v>0.9963</v>
      </c>
      <c r="H42" s="6">
        <v>81.26</v>
      </c>
      <c r="I42" s="6">
        <v>77.56</v>
      </c>
      <c r="J42" s="5"/>
    </row>
    <row r="43" ht="40" customHeight="1" spans="1:10">
      <c r="A43" s="5">
        <v>41</v>
      </c>
      <c r="B43" s="5" t="s">
        <v>11</v>
      </c>
      <c r="C43" s="5" t="str">
        <f>"2308130918"</f>
        <v>2308130918</v>
      </c>
      <c r="D43" s="5">
        <v>2</v>
      </c>
      <c r="E43" s="5">
        <v>73</v>
      </c>
      <c r="F43" s="5">
        <v>77.52</v>
      </c>
      <c r="G43" s="5">
        <v>0.9963</v>
      </c>
      <c r="H43" s="6">
        <v>77.23</v>
      </c>
      <c r="I43" s="6">
        <v>75.54</v>
      </c>
      <c r="J43" s="5"/>
    </row>
    <row r="44" ht="40" customHeight="1" spans="1:10">
      <c r="A44" s="5">
        <v>42</v>
      </c>
      <c r="B44" s="5" t="s">
        <v>11</v>
      </c>
      <c r="C44" s="5" t="str">
        <f>"2308131010"</f>
        <v>2308131010</v>
      </c>
      <c r="D44" s="5">
        <v>2</v>
      </c>
      <c r="E44" s="5">
        <v>73</v>
      </c>
      <c r="F44" s="5">
        <v>77.92</v>
      </c>
      <c r="G44" s="5">
        <v>0.9963</v>
      </c>
      <c r="H44" s="6">
        <v>77.63</v>
      </c>
      <c r="I44" s="6">
        <v>75.78</v>
      </c>
      <c r="J44" s="5"/>
    </row>
    <row r="45" ht="40" customHeight="1" spans="1:10">
      <c r="A45" s="5">
        <v>43</v>
      </c>
      <c r="B45" s="5" t="s">
        <v>11</v>
      </c>
      <c r="C45" s="5" t="str">
        <f>"2308131013"</f>
        <v>2308131013</v>
      </c>
      <c r="D45" s="5">
        <v>2</v>
      </c>
      <c r="E45" s="5">
        <v>76</v>
      </c>
      <c r="F45" s="5">
        <v>77.4</v>
      </c>
      <c r="G45" s="5">
        <v>0.9963</v>
      </c>
      <c r="H45" s="6">
        <v>77.11</v>
      </c>
      <c r="I45" s="6">
        <v>76.67</v>
      </c>
      <c r="J45" s="5"/>
    </row>
    <row r="46" ht="40" customHeight="1" spans="1:10">
      <c r="A46" s="5">
        <v>44</v>
      </c>
      <c r="B46" s="5" t="s">
        <v>11</v>
      </c>
      <c r="C46" s="5" t="str">
        <f>"2308131016"</f>
        <v>2308131016</v>
      </c>
      <c r="D46" s="5">
        <v>2</v>
      </c>
      <c r="E46" s="5">
        <v>70</v>
      </c>
      <c r="F46" s="5">
        <v>82.96</v>
      </c>
      <c r="G46" s="5">
        <v>0.9963</v>
      </c>
      <c r="H46" s="6">
        <v>82.65</v>
      </c>
      <c r="I46" s="6">
        <v>77.59</v>
      </c>
      <c r="J46" s="5"/>
    </row>
    <row r="47" ht="40" customHeight="1" spans="1:10">
      <c r="A47" s="5">
        <v>45</v>
      </c>
      <c r="B47" s="5" t="s">
        <v>11</v>
      </c>
      <c r="C47" s="5" t="str">
        <f>"2308131020"</f>
        <v>2308131020</v>
      </c>
      <c r="D47" s="5">
        <v>2</v>
      </c>
      <c r="E47" s="5">
        <v>73</v>
      </c>
      <c r="F47" s="5">
        <v>71.28</v>
      </c>
      <c r="G47" s="5">
        <v>0.9963</v>
      </c>
      <c r="H47" s="6">
        <v>71.02</v>
      </c>
      <c r="I47" s="6">
        <v>71.81</v>
      </c>
      <c r="J47" s="5"/>
    </row>
    <row r="48" ht="40" customHeight="1" spans="1:10">
      <c r="A48" s="5">
        <v>46</v>
      </c>
      <c r="B48" s="5" t="s">
        <v>11</v>
      </c>
      <c r="C48" s="5" t="str">
        <f>"2308131107"</f>
        <v>2308131107</v>
      </c>
      <c r="D48" s="5">
        <v>2</v>
      </c>
      <c r="E48" s="5">
        <v>68</v>
      </c>
      <c r="F48" s="5">
        <v>77.72</v>
      </c>
      <c r="G48" s="5">
        <v>0.9963</v>
      </c>
      <c r="H48" s="6">
        <v>77.43</v>
      </c>
      <c r="I48" s="6">
        <v>73.66</v>
      </c>
      <c r="J48" s="5"/>
    </row>
    <row r="49" ht="40" customHeight="1" spans="1:10">
      <c r="A49" s="5">
        <v>47</v>
      </c>
      <c r="B49" s="5" t="s">
        <v>11</v>
      </c>
      <c r="C49" s="5" t="str">
        <f>"2308131120"</f>
        <v>2308131120</v>
      </c>
      <c r="D49" s="5">
        <v>2</v>
      </c>
      <c r="E49" s="5">
        <v>73</v>
      </c>
      <c r="F49" s="5">
        <v>75</v>
      </c>
      <c r="G49" s="5">
        <v>0.9963</v>
      </c>
      <c r="H49" s="6">
        <v>74.72</v>
      </c>
      <c r="I49" s="6">
        <v>74.03</v>
      </c>
      <c r="J49" s="5"/>
    </row>
    <row r="50" ht="40" customHeight="1" spans="1:10">
      <c r="A50" s="5">
        <v>48</v>
      </c>
      <c r="B50" s="5" t="s">
        <v>11</v>
      </c>
      <c r="C50" s="5" t="str">
        <f>"2308131206"</f>
        <v>2308131206</v>
      </c>
      <c r="D50" s="5">
        <v>2</v>
      </c>
      <c r="E50" s="5">
        <v>70</v>
      </c>
      <c r="F50" s="5">
        <v>73</v>
      </c>
      <c r="G50" s="5">
        <v>0.9963</v>
      </c>
      <c r="H50" s="6">
        <v>72.73</v>
      </c>
      <c r="I50" s="6">
        <v>71.64</v>
      </c>
      <c r="J50" s="5"/>
    </row>
    <row r="51" ht="40" customHeight="1" spans="1:10">
      <c r="A51" s="5">
        <v>49</v>
      </c>
      <c r="B51" s="5" t="s">
        <v>11</v>
      </c>
      <c r="C51" s="5" t="str">
        <f>"2308131209"</f>
        <v>2308131209</v>
      </c>
      <c r="D51" s="5">
        <v>2</v>
      </c>
      <c r="E51" s="5">
        <v>70</v>
      </c>
      <c r="F51" s="5">
        <v>73.28</v>
      </c>
      <c r="G51" s="5">
        <v>0.9963</v>
      </c>
      <c r="H51" s="6">
        <v>73.01</v>
      </c>
      <c r="I51" s="6">
        <v>71.81</v>
      </c>
      <c r="J51" s="5"/>
    </row>
    <row r="52" ht="40" customHeight="1" spans="1:10">
      <c r="A52" s="5">
        <v>50</v>
      </c>
      <c r="B52" s="5" t="s">
        <v>11</v>
      </c>
      <c r="C52" s="5" t="str">
        <f>"2308131211"</f>
        <v>2308131211</v>
      </c>
      <c r="D52" s="5">
        <v>2</v>
      </c>
      <c r="E52" s="5">
        <v>68</v>
      </c>
      <c r="F52" s="5">
        <v>73.12</v>
      </c>
      <c r="G52" s="5">
        <v>0.9963</v>
      </c>
      <c r="H52" s="6">
        <v>72.85</v>
      </c>
      <c r="I52" s="6">
        <v>70.91</v>
      </c>
      <c r="J52" s="5"/>
    </row>
    <row r="53" ht="51" customHeight="1"/>
  </sheetData>
  <autoFilter ref="A2:J52">
    <extLst/>
  </autoFilter>
  <mergeCells count="1">
    <mergeCell ref="A1:J1"/>
  </mergeCells>
  <pageMargins left="0.700694444444445" right="0.700694444444445" top="0.393055555555556" bottom="0.314583333333333" header="0.298611111111111" footer="0.298611111111111"/>
  <pageSetup paperSize="9" scale="7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workbookViewId="0">
      <pane ySplit="2" topLeftCell="A30" activePane="bottomLeft" state="frozen"/>
      <selection/>
      <selection pane="bottomLeft" activeCell="C3" sqref="C3"/>
    </sheetView>
  </sheetViews>
  <sheetFormatPr defaultColWidth="9" defaultRowHeight="13.5"/>
  <cols>
    <col min="1" max="1" width="6.63333333333333" style="2" customWidth="1"/>
    <col min="2" max="6" width="13.625" style="1" customWidth="1"/>
    <col min="7" max="7" width="13.625" style="7" customWidth="1"/>
    <col min="8" max="9" width="13.625" style="1" customWidth="1"/>
    <col min="10" max="10" width="10.625" style="1" customWidth="1"/>
    <col min="11" max="16376" width="9" style="1"/>
    <col min="16377" max="16384" width="9" style="2"/>
  </cols>
  <sheetData>
    <row r="1" ht="50" customHeight="1" spans="1:10">
      <c r="A1" s="3" t="s">
        <v>0</v>
      </c>
      <c r="B1" s="3"/>
      <c r="C1" s="3"/>
      <c r="D1" s="3"/>
      <c r="E1" s="3"/>
      <c r="F1" s="3"/>
      <c r="G1" s="8"/>
      <c r="H1" s="3"/>
      <c r="I1" s="3"/>
      <c r="J1" s="3"/>
    </row>
    <row r="2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9" t="s">
        <v>7</v>
      </c>
      <c r="H2" s="4" t="s">
        <v>8</v>
      </c>
      <c r="I2" s="4" t="s">
        <v>9</v>
      </c>
      <c r="J2" s="4" t="s">
        <v>10</v>
      </c>
    </row>
    <row r="3" s="1" customFormat="1" ht="40" customHeight="1" spans="1:10">
      <c r="A3" s="5">
        <v>1</v>
      </c>
      <c r="B3" s="5" t="s">
        <v>12</v>
      </c>
      <c r="C3" s="5" t="str">
        <f>"2308131416"</f>
        <v>2308131416</v>
      </c>
      <c r="D3" s="5">
        <v>3</v>
      </c>
      <c r="E3" s="5">
        <v>79</v>
      </c>
      <c r="F3" s="5">
        <v>79.16</v>
      </c>
      <c r="G3" s="10" t="s">
        <v>13</v>
      </c>
      <c r="H3" s="6">
        <v>79.32</v>
      </c>
      <c r="I3" s="6">
        <v>79.19</v>
      </c>
      <c r="J3" s="5"/>
    </row>
    <row r="4" s="1" customFormat="1" ht="40" customHeight="1" spans="1:10">
      <c r="A4" s="5">
        <v>2</v>
      </c>
      <c r="B4" s="5" t="s">
        <v>12</v>
      </c>
      <c r="C4" s="5" t="str">
        <f>"2308131504"</f>
        <v>2308131504</v>
      </c>
      <c r="D4" s="5">
        <v>3</v>
      </c>
      <c r="E4" s="5">
        <v>77</v>
      </c>
      <c r="F4" s="5">
        <v>71.3</v>
      </c>
      <c r="G4" s="10" t="s">
        <v>13</v>
      </c>
      <c r="H4" s="6">
        <v>71.44</v>
      </c>
      <c r="I4" s="6">
        <v>73.66</v>
      </c>
      <c r="J4" s="5"/>
    </row>
    <row r="5" s="1" customFormat="1" ht="40" customHeight="1" spans="1:10">
      <c r="A5" s="5">
        <v>3</v>
      </c>
      <c r="B5" s="5" t="s">
        <v>12</v>
      </c>
      <c r="C5" s="5" t="str">
        <f>"2308131618"</f>
        <v>2308131618</v>
      </c>
      <c r="D5" s="5">
        <v>3</v>
      </c>
      <c r="E5" s="5">
        <v>75</v>
      </c>
      <c r="F5" s="5">
        <v>76.3</v>
      </c>
      <c r="G5" s="10" t="s">
        <v>13</v>
      </c>
      <c r="H5" s="6">
        <v>76.45</v>
      </c>
      <c r="I5" s="6">
        <v>75.87</v>
      </c>
      <c r="J5" s="5"/>
    </row>
    <row r="6" s="1" customFormat="1" ht="40" customHeight="1" spans="1:10">
      <c r="A6" s="5">
        <v>4</v>
      </c>
      <c r="B6" s="5" t="s">
        <v>12</v>
      </c>
      <c r="C6" s="5" t="str">
        <f>"2308131719"</f>
        <v>2308131719</v>
      </c>
      <c r="D6" s="5">
        <v>3</v>
      </c>
      <c r="E6" s="5">
        <v>88</v>
      </c>
      <c r="F6" s="5">
        <v>75.88</v>
      </c>
      <c r="G6" s="10" t="s">
        <v>13</v>
      </c>
      <c r="H6" s="6">
        <v>76.03</v>
      </c>
      <c r="I6" s="6">
        <v>80.82</v>
      </c>
      <c r="J6" s="5"/>
    </row>
    <row r="7" s="1" customFormat="1" ht="40" customHeight="1" spans="1:10">
      <c r="A7" s="5">
        <v>5</v>
      </c>
      <c r="B7" s="5" t="s">
        <v>12</v>
      </c>
      <c r="C7" s="5" t="str">
        <f>"2308131808"</f>
        <v>2308131808</v>
      </c>
      <c r="D7" s="5">
        <v>3</v>
      </c>
      <c r="E7" s="5">
        <v>83</v>
      </c>
      <c r="F7" s="5">
        <v>76.84</v>
      </c>
      <c r="G7" s="10" t="s">
        <v>13</v>
      </c>
      <c r="H7" s="6">
        <v>76.99</v>
      </c>
      <c r="I7" s="6">
        <v>79.39</v>
      </c>
      <c r="J7" s="5"/>
    </row>
    <row r="8" s="1" customFormat="1" ht="40" customHeight="1" spans="1:10">
      <c r="A8" s="5">
        <v>6</v>
      </c>
      <c r="B8" s="5" t="s">
        <v>12</v>
      </c>
      <c r="C8" s="5" t="str">
        <f>"2308131824"</f>
        <v>2308131824</v>
      </c>
      <c r="D8" s="5">
        <v>3</v>
      </c>
      <c r="E8" s="5">
        <v>83</v>
      </c>
      <c r="F8" s="5">
        <v>73.64</v>
      </c>
      <c r="G8" s="10" t="s">
        <v>13</v>
      </c>
      <c r="H8" s="6">
        <v>73.79</v>
      </c>
      <c r="I8" s="6">
        <v>77.47</v>
      </c>
      <c r="J8" s="5"/>
    </row>
    <row r="9" s="1" customFormat="1" ht="40" customHeight="1" spans="1:10">
      <c r="A9" s="5">
        <v>7</v>
      </c>
      <c r="B9" s="5" t="s">
        <v>12</v>
      </c>
      <c r="C9" s="5" t="str">
        <f>"2308131905"</f>
        <v>2308131905</v>
      </c>
      <c r="D9" s="5">
        <v>3</v>
      </c>
      <c r="E9" s="5">
        <v>76</v>
      </c>
      <c r="F9" s="5">
        <v>74.96</v>
      </c>
      <c r="G9" s="10" t="s">
        <v>13</v>
      </c>
      <c r="H9" s="6">
        <v>75.11</v>
      </c>
      <c r="I9" s="6">
        <v>75.47</v>
      </c>
      <c r="J9" s="5"/>
    </row>
    <row r="10" s="1" customFormat="1" ht="40" customHeight="1" spans="1:10">
      <c r="A10" s="5">
        <v>8</v>
      </c>
      <c r="B10" s="5" t="s">
        <v>12</v>
      </c>
      <c r="C10" s="5" t="str">
        <f>"2308131910"</f>
        <v>2308131910</v>
      </c>
      <c r="D10" s="5">
        <v>3</v>
      </c>
      <c r="E10" s="5">
        <v>79</v>
      </c>
      <c r="F10" s="6">
        <v>74.8</v>
      </c>
      <c r="G10" s="10" t="s">
        <v>13</v>
      </c>
      <c r="H10" s="6">
        <v>74.95</v>
      </c>
      <c r="I10" s="6">
        <v>76.57</v>
      </c>
      <c r="J10" s="5"/>
    </row>
    <row r="11" s="1" customFormat="1" ht="40" customHeight="1" spans="1:10">
      <c r="A11" s="5">
        <v>9</v>
      </c>
      <c r="B11" s="5" t="s">
        <v>12</v>
      </c>
      <c r="C11" s="5" t="str">
        <f>"2308131916"</f>
        <v>2308131916</v>
      </c>
      <c r="D11" s="5">
        <v>3</v>
      </c>
      <c r="E11" s="5">
        <v>77</v>
      </c>
      <c r="F11" s="6">
        <v>75.3</v>
      </c>
      <c r="G11" s="10" t="s">
        <v>13</v>
      </c>
      <c r="H11" s="6">
        <v>75.45</v>
      </c>
      <c r="I11" s="6">
        <v>76.07</v>
      </c>
      <c r="J11" s="5"/>
    </row>
    <row r="12" s="1" customFormat="1" ht="40" customHeight="1" spans="1:10">
      <c r="A12" s="5">
        <v>10</v>
      </c>
      <c r="B12" s="5" t="s">
        <v>12</v>
      </c>
      <c r="C12" s="5" t="str">
        <f>"2308131924"</f>
        <v>2308131924</v>
      </c>
      <c r="D12" s="5">
        <v>3</v>
      </c>
      <c r="E12" s="5">
        <v>77</v>
      </c>
      <c r="F12" s="5">
        <v>69.56</v>
      </c>
      <c r="G12" s="10" t="s">
        <v>13</v>
      </c>
      <c r="H12" s="6">
        <v>69.7</v>
      </c>
      <c r="I12" s="6">
        <v>72.62</v>
      </c>
      <c r="J12" s="5"/>
    </row>
    <row r="13" s="1" customFormat="1" ht="40" customHeight="1" spans="1:10">
      <c r="A13" s="5">
        <v>11</v>
      </c>
      <c r="B13" s="5" t="s">
        <v>12</v>
      </c>
      <c r="C13" s="5" t="str">
        <f>"2308132013"</f>
        <v>2308132013</v>
      </c>
      <c r="D13" s="5">
        <v>3</v>
      </c>
      <c r="E13" s="5">
        <v>75</v>
      </c>
      <c r="F13" s="5">
        <v>75.12</v>
      </c>
      <c r="G13" s="10" t="s">
        <v>13</v>
      </c>
      <c r="H13" s="6">
        <v>75.27</v>
      </c>
      <c r="I13" s="6">
        <v>75.16</v>
      </c>
      <c r="J13" s="5"/>
    </row>
    <row r="14" s="1" customFormat="1" ht="40" customHeight="1" spans="1:10">
      <c r="A14" s="5">
        <v>12</v>
      </c>
      <c r="B14" s="5" t="s">
        <v>12</v>
      </c>
      <c r="C14" s="5" t="str">
        <f>"2308132114"</f>
        <v>2308132114</v>
      </c>
      <c r="D14" s="5">
        <v>3</v>
      </c>
      <c r="E14" s="5">
        <v>84</v>
      </c>
      <c r="F14" s="6">
        <v>75.8</v>
      </c>
      <c r="G14" s="10" t="s">
        <v>13</v>
      </c>
      <c r="H14" s="6">
        <v>75.95</v>
      </c>
      <c r="I14" s="6">
        <v>79.17</v>
      </c>
      <c r="J14" s="5"/>
    </row>
    <row r="15" s="1" customFormat="1" ht="40" customHeight="1" spans="1:10">
      <c r="A15" s="5">
        <v>13</v>
      </c>
      <c r="B15" s="5" t="s">
        <v>12</v>
      </c>
      <c r="C15" s="5" t="str">
        <f>"2308132220"</f>
        <v>2308132220</v>
      </c>
      <c r="D15" s="5">
        <v>3</v>
      </c>
      <c r="E15" s="5">
        <v>77</v>
      </c>
      <c r="F15" s="5">
        <v>77.24</v>
      </c>
      <c r="G15" s="10" t="s">
        <v>13</v>
      </c>
      <c r="H15" s="6">
        <v>77.39</v>
      </c>
      <c r="I15" s="6">
        <v>77.23</v>
      </c>
      <c r="J15" s="5"/>
    </row>
    <row r="16" s="1" customFormat="1" ht="40" customHeight="1" spans="1:10">
      <c r="A16" s="5">
        <v>14</v>
      </c>
      <c r="B16" s="5" t="s">
        <v>12</v>
      </c>
      <c r="C16" s="5" t="str">
        <f>"2308132301"</f>
        <v>2308132301</v>
      </c>
      <c r="D16" s="5">
        <v>3</v>
      </c>
      <c r="E16" s="5">
        <v>77</v>
      </c>
      <c r="F16" s="5">
        <v>75.64</v>
      </c>
      <c r="G16" s="10" t="s">
        <v>13</v>
      </c>
      <c r="H16" s="6">
        <v>75.79</v>
      </c>
      <c r="I16" s="6">
        <v>76.27</v>
      </c>
      <c r="J16" s="5"/>
    </row>
    <row r="17" s="1" customFormat="1" ht="40" customHeight="1" spans="1:10">
      <c r="A17" s="5">
        <v>15</v>
      </c>
      <c r="B17" s="5" t="s">
        <v>12</v>
      </c>
      <c r="C17" s="5" t="str">
        <f>"2308132306"</f>
        <v>2308132306</v>
      </c>
      <c r="D17" s="5">
        <v>3</v>
      </c>
      <c r="E17" s="5">
        <v>79</v>
      </c>
      <c r="F17" s="5">
        <v>75.56</v>
      </c>
      <c r="G17" s="10" t="s">
        <v>13</v>
      </c>
      <c r="H17" s="6">
        <v>75.71</v>
      </c>
      <c r="I17" s="6">
        <v>77.03</v>
      </c>
      <c r="J17" s="5"/>
    </row>
    <row r="18" s="1" customFormat="1" ht="40" customHeight="1" spans="1:10">
      <c r="A18" s="5">
        <v>16</v>
      </c>
      <c r="B18" s="5" t="s">
        <v>12</v>
      </c>
      <c r="C18" s="5" t="str">
        <f>"2308132311"</f>
        <v>2308132311</v>
      </c>
      <c r="D18" s="5">
        <v>3</v>
      </c>
      <c r="E18" s="5">
        <v>85</v>
      </c>
      <c r="F18" s="6">
        <v>79.5</v>
      </c>
      <c r="G18" s="10" t="s">
        <v>13</v>
      </c>
      <c r="H18" s="6">
        <v>79.66</v>
      </c>
      <c r="I18" s="6">
        <v>81.8</v>
      </c>
      <c r="J18" s="5"/>
    </row>
    <row r="19" s="1" customFormat="1" ht="40" customHeight="1" spans="1:10">
      <c r="A19" s="5">
        <v>17</v>
      </c>
      <c r="B19" s="5" t="s">
        <v>12</v>
      </c>
      <c r="C19" s="5" t="str">
        <f>"2308132412"</f>
        <v>2308132412</v>
      </c>
      <c r="D19" s="5">
        <v>3</v>
      </c>
      <c r="E19" s="5">
        <v>75</v>
      </c>
      <c r="F19" s="5">
        <v>79.84</v>
      </c>
      <c r="G19" s="10" t="s">
        <v>13</v>
      </c>
      <c r="H19" s="6">
        <v>80</v>
      </c>
      <c r="I19" s="6">
        <v>78</v>
      </c>
      <c r="J19" s="5"/>
    </row>
    <row r="20" s="1" customFormat="1" ht="40" customHeight="1" spans="1:10">
      <c r="A20" s="5">
        <v>18</v>
      </c>
      <c r="B20" s="5" t="s">
        <v>12</v>
      </c>
      <c r="C20" s="5" t="str">
        <f>"2308132422"</f>
        <v>2308132422</v>
      </c>
      <c r="D20" s="5">
        <v>3</v>
      </c>
      <c r="E20" s="5">
        <v>79</v>
      </c>
      <c r="F20" s="5">
        <v>72.16</v>
      </c>
      <c r="G20" s="10" t="s">
        <v>13</v>
      </c>
      <c r="H20" s="6">
        <v>72.3</v>
      </c>
      <c r="I20" s="6">
        <v>74.98</v>
      </c>
      <c r="J20" s="5"/>
    </row>
    <row r="21" s="1" customFormat="1" ht="40" customHeight="1" spans="1:10">
      <c r="A21" s="5">
        <v>19</v>
      </c>
      <c r="B21" s="5" t="s">
        <v>12</v>
      </c>
      <c r="C21" s="5" t="str">
        <f>"2308132502"</f>
        <v>2308132502</v>
      </c>
      <c r="D21" s="5">
        <v>3</v>
      </c>
      <c r="E21" s="5">
        <v>81</v>
      </c>
      <c r="F21" s="5">
        <v>72</v>
      </c>
      <c r="G21" s="10" t="s">
        <v>13</v>
      </c>
      <c r="H21" s="6">
        <v>72.14</v>
      </c>
      <c r="I21" s="6">
        <v>75.68</v>
      </c>
      <c r="J21" s="5"/>
    </row>
    <row r="22" s="1" customFormat="1" ht="40" customHeight="1" spans="1:10">
      <c r="A22" s="5">
        <v>20</v>
      </c>
      <c r="B22" s="5" t="s">
        <v>12</v>
      </c>
      <c r="C22" s="5" t="str">
        <f>"2308132512"</f>
        <v>2308132512</v>
      </c>
      <c r="D22" s="5">
        <v>3</v>
      </c>
      <c r="E22" s="5">
        <v>75</v>
      </c>
      <c r="F22" s="5">
        <v>74.64</v>
      </c>
      <c r="G22" s="10" t="s">
        <v>13</v>
      </c>
      <c r="H22" s="6">
        <v>74.79</v>
      </c>
      <c r="I22" s="6">
        <v>74.87</v>
      </c>
      <c r="J22" s="5"/>
    </row>
    <row r="23" s="1" customFormat="1" ht="40" customHeight="1" spans="1:10">
      <c r="A23" s="5">
        <v>21</v>
      </c>
      <c r="B23" s="5" t="s">
        <v>12</v>
      </c>
      <c r="C23" s="5" t="str">
        <f>"2308132529"</f>
        <v>2308132529</v>
      </c>
      <c r="D23" s="5">
        <v>3</v>
      </c>
      <c r="E23" s="5">
        <v>82</v>
      </c>
      <c r="F23" s="5">
        <v>75.44</v>
      </c>
      <c r="G23" s="10" t="s">
        <v>13</v>
      </c>
      <c r="H23" s="6">
        <v>75.59</v>
      </c>
      <c r="I23" s="6">
        <v>78.15</v>
      </c>
      <c r="J23" s="5"/>
    </row>
    <row r="24" s="1" customFormat="1" ht="40" customHeight="1" spans="1:10">
      <c r="A24" s="5">
        <v>22</v>
      </c>
      <c r="B24" s="5" t="s">
        <v>12</v>
      </c>
      <c r="C24" s="5" t="str">
        <f>"2308132613"</f>
        <v>2308132613</v>
      </c>
      <c r="D24" s="5">
        <v>3</v>
      </c>
      <c r="E24" s="5">
        <v>76</v>
      </c>
      <c r="F24" s="5">
        <v>77.36</v>
      </c>
      <c r="G24" s="10" t="s">
        <v>13</v>
      </c>
      <c r="H24" s="6">
        <v>77.51</v>
      </c>
      <c r="I24" s="6">
        <v>76.91</v>
      </c>
      <c r="J24" s="5"/>
    </row>
    <row r="25" s="1" customFormat="1" ht="40" customHeight="1" spans="1:10">
      <c r="A25" s="5">
        <v>23</v>
      </c>
      <c r="B25" s="5" t="s">
        <v>12</v>
      </c>
      <c r="C25" s="5" t="str">
        <f>"2308132727"</f>
        <v>2308132727</v>
      </c>
      <c r="D25" s="5">
        <v>3</v>
      </c>
      <c r="E25" s="5">
        <v>81</v>
      </c>
      <c r="F25" s="5">
        <v>76.6</v>
      </c>
      <c r="G25" s="10" t="s">
        <v>13</v>
      </c>
      <c r="H25" s="6">
        <v>76.75</v>
      </c>
      <c r="I25" s="6">
        <v>78.45</v>
      </c>
      <c r="J25" s="5"/>
    </row>
    <row r="26" s="1" customFormat="1" ht="40" customHeight="1" spans="1:10">
      <c r="A26" s="5">
        <v>24</v>
      </c>
      <c r="B26" s="5" t="s">
        <v>12</v>
      </c>
      <c r="C26" s="5" t="str">
        <f>"2308132812"</f>
        <v>2308132812</v>
      </c>
      <c r="D26" s="5">
        <v>3</v>
      </c>
      <c r="E26" s="5">
        <v>81</v>
      </c>
      <c r="F26" s="5">
        <v>76.06</v>
      </c>
      <c r="G26" s="10" t="s">
        <v>13</v>
      </c>
      <c r="H26" s="6">
        <v>76.21</v>
      </c>
      <c r="I26" s="6">
        <v>78.13</v>
      </c>
      <c r="J26" s="5"/>
    </row>
    <row r="27" s="1" customFormat="1" ht="40" customHeight="1" spans="1:10">
      <c r="A27" s="5">
        <v>25</v>
      </c>
      <c r="B27" s="5" t="s">
        <v>12</v>
      </c>
      <c r="C27" s="5" t="str">
        <f>"2308132815"</f>
        <v>2308132815</v>
      </c>
      <c r="D27" s="5">
        <v>3</v>
      </c>
      <c r="E27" s="5">
        <v>75</v>
      </c>
      <c r="F27" s="5">
        <v>73.96</v>
      </c>
      <c r="G27" s="10" t="s">
        <v>13</v>
      </c>
      <c r="H27" s="6">
        <v>74.11</v>
      </c>
      <c r="I27" s="6">
        <v>74.47</v>
      </c>
      <c r="J27" s="5"/>
    </row>
    <row r="28" s="1" customFormat="1" ht="40" customHeight="1" spans="1:10">
      <c r="A28" s="5">
        <v>26</v>
      </c>
      <c r="B28" s="5" t="s">
        <v>12</v>
      </c>
      <c r="C28" s="5" t="str">
        <f>"2308132818"</f>
        <v>2308132818</v>
      </c>
      <c r="D28" s="5">
        <v>3</v>
      </c>
      <c r="E28" s="5">
        <v>75</v>
      </c>
      <c r="F28" s="5">
        <v>74.04</v>
      </c>
      <c r="G28" s="10" t="s">
        <v>13</v>
      </c>
      <c r="H28" s="6">
        <v>74.19</v>
      </c>
      <c r="I28" s="6">
        <v>74.51</v>
      </c>
      <c r="J28" s="5"/>
    </row>
    <row r="29" ht="40" customHeight="1" spans="1:10">
      <c r="A29" s="5">
        <v>27</v>
      </c>
      <c r="B29" s="5" t="s">
        <v>12</v>
      </c>
      <c r="C29" s="5" t="str">
        <f>"2308132827"</f>
        <v>2308132827</v>
      </c>
      <c r="D29" s="5">
        <v>4</v>
      </c>
      <c r="E29" s="5">
        <v>86</v>
      </c>
      <c r="F29" s="5">
        <v>76.2</v>
      </c>
      <c r="G29" s="10" t="s">
        <v>14</v>
      </c>
      <c r="H29" s="6">
        <v>76.05</v>
      </c>
      <c r="I29" s="6">
        <v>80.03</v>
      </c>
      <c r="J29" s="5"/>
    </row>
    <row r="30" ht="40" customHeight="1" spans="1:10">
      <c r="A30" s="5">
        <v>28</v>
      </c>
      <c r="B30" s="5" t="s">
        <v>12</v>
      </c>
      <c r="C30" s="5" t="str">
        <f>"2308132828"</f>
        <v>2308132828</v>
      </c>
      <c r="D30" s="5">
        <v>4</v>
      </c>
      <c r="E30" s="5">
        <v>77</v>
      </c>
      <c r="F30" s="5">
        <v>76.16</v>
      </c>
      <c r="G30" s="10" t="s">
        <v>14</v>
      </c>
      <c r="H30" s="6">
        <v>76.01</v>
      </c>
      <c r="I30" s="6">
        <v>76.41</v>
      </c>
      <c r="J30" s="5"/>
    </row>
    <row r="31" ht="40" customHeight="1" spans="1:10">
      <c r="A31" s="5">
        <v>29</v>
      </c>
      <c r="B31" s="5" t="s">
        <v>12</v>
      </c>
      <c r="C31" s="5" t="str">
        <f>"2308132901"</f>
        <v>2308132901</v>
      </c>
      <c r="D31" s="5">
        <v>4</v>
      </c>
      <c r="E31" s="5">
        <v>78</v>
      </c>
      <c r="F31" s="5">
        <v>76</v>
      </c>
      <c r="G31" s="10" t="s">
        <v>14</v>
      </c>
      <c r="H31" s="6">
        <v>75.85</v>
      </c>
      <c r="I31" s="6">
        <v>76.71</v>
      </c>
      <c r="J31" s="5"/>
    </row>
    <row r="32" ht="40" customHeight="1" spans="1:10">
      <c r="A32" s="5">
        <v>30</v>
      </c>
      <c r="B32" s="5" t="s">
        <v>12</v>
      </c>
      <c r="C32" s="5" t="str">
        <f>"2308132903"</f>
        <v>2308132903</v>
      </c>
      <c r="D32" s="5">
        <v>4</v>
      </c>
      <c r="E32" s="5">
        <v>75</v>
      </c>
      <c r="F32" s="5">
        <v>77.2</v>
      </c>
      <c r="G32" s="10" t="s">
        <v>14</v>
      </c>
      <c r="H32" s="6">
        <v>77.05</v>
      </c>
      <c r="I32" s="6">
        <v>76.23</v>
      </c>
      <c r="J32" s="5"/>
    </row>
    <row r="33" ht="40" customHeight="1" spans="1:10">
      <c r="A33" s="5">
        <v>31</v>
      </c>
      <c r="B33" s="5" t="s">
        <v>12</v>
      </c>
      <c r="C33" s="5" t="str">
        <f>"2308132911"</f>
        <v>2308132911</v>
      </c>
      <c r="D33" s="5">
        <v>4</v>
      </c>
      <c r="E33" s="5">
        <v>80</v>
      </c>
      <c r="F33" s="5">
        <v>68.9</v>
      </c>
      <c r="G33" s="10" t="s">
        <v>14</v>
      </c>
      <c r="H33" s="6">
        <v>68.76</v>
      </c>
      <c r="I33" s="6">
        <v>73.26</v>
      </c>
      <c r="J33" s="5"/>
    </row>
    <row r="34" ht="40" customHeight="1" spans="1:10">
      <c r="A34" s="5">
        <v>32</v>
      </c>
      <c r="B34" s="5" t="s">
        <v>12</v>
      </c>
      <c r="C34" s="5" t="str">
        <f>"2308132930"</f>
        <v>2308132930</v>
      </c>
      <c r="D34" s="5">
        <v>4</v>
      </c>
      <c r="E34" s="5">
        <v>79</v>
      </c>
      <c r="F34" s="5">
        <v>73.16</v>
      </c>
      <c r="G34" s="10" t="s">
        <v>14</v>
      </c>
      <c r="H34" s="6">
        <v>73.01</v>
      </c>
      <c r="I34" s="6">
        <v>75.41</v>
      </c>
      <c r="J34" s="5"/>
    </row>
    <row r="35" ht="40" customHeight="1" spans="1:10">
      <c r="A35" s="5">
        <v>33</v>
      </c>
      <c r="B35" s="5" t="s">
        <v>12</v>
      </c>
      <c r="C35" s="5" t="str">
        <f>"2308133004"</f>
        <v>2308133004</v>
      </c>
      <c r="D35" s="5">
        <v>4</v>
      </c>
      <c r="E35" s="5">
        <v>75</v>
      </c>
      <c r="F35" s="5">
        <v>79.8</v>
      </c>
      <c r="G35" s="10" t="s">
        <v>14</v>
      </c>
      <c r="H35" s="6">
        <v>79.64</v>
      </c>
      <c r="I35" s="6">
        <v>77.78</v>
      </c>
      <c r="J35" s="5"/>
    </row>
    <row r="36" ht="40" customHeight="1" spans="1:10">
      <c r="A36" s="5">
        <v>34</v>
      </c>
      <c r="B36" s="5" t="s">
        <v>12</v>
      </c>
      <c r="C36" s="5" t="str">
        <f>"2308133022"</f>
        <v>2308133022</v>
      </c>
      <c r="D36" s="5">
        <v>4</v>
      </c>
      <c r="E36" s="5">
        <v>80</v>
      </c>
      <c r="F36" s="5">
        <v>81.2</v>
      </c>
      <c r="G36" s="10" t="s">
        <v>14</v>
      </c>
      <c r="H36" s="6">
        <v>81.04</v>
      </c>
      <c r="I36" s="6">
        <v>80.62</v>
      </c>
      <c r="J36" s="5"/>
    </row>
    <row r="37" ht="40" customHeight="1" spans="1:10">
      <c r="A37" s="5">
        <v>35</v>
      </c>
      <c r="B37" s="5" t="s">
        <v>12</v>
      </c>
      <c r="C37" s="5" t="str">
        <f>"2308133105"</f>
        <v>2308133105</v>
      </c>
      <c r="D37" s="5">
        <v>4</v>
      </c>
      <c r="E37" s="5">
        <v>78</v>
      </c>
      <c r="F37" s="5">
        <v>68.46</v>
      </c>
      <c r="G37" s="10" t="s">
        <v>14</v>
      </c>
      <c r="H37" s="6">
        <v>68.32</v>
      </c>
      <c r="I37" s="6">
        <v>72.19</v>
      </c>
      <c r="J37" s="5"/>
    </row>
    <row r="38" ht="40" customHeight="1" spans="1:10">
      <c r="A38" s="5">
        <v>36</v>
      </c>
      <c r="B38" s="5" t="s">
        <v>12</v>
      </c>
      <c r="C38" s="5" t="str">
        <f>"2308133111"</f>
        <v>2308133111</v>
      </c>
      <c r="D38" s="5">
        <v>4</v>
      </c>
      <c r="E38" s="5">
        <v>77</v>
      </c>
      <c r="F38" s="5">
        <v>79.8</v>
      </c>
      <c r="G38" s="10" t="s">
        <v>14</v>
      </c>
      <c r="H38" s="6">
        <v>79.64</v>
      </c>
      <c r="I38" s="6">
        <v>78.58</v>
      </c>
      <c r="J38" s="5"/>
    </row>
    <row r="39" ht="40" customHeight="1" spans="1:10">
      <c r="A39" s="5">
        <v>37</v>
      </c>
      <c r="B39" s="5" t="s">
        <v>12</v>
      </c>
      <c r="C39" s="5" t="str">
        <f>"2308133121"</f>
        <v>2308133121</v>
      </c>
      <c r="D39" s="5">
        <v>4</v>
      </c>
      <c r="E39" s="5">
        <v>80</v>
      </c>
      <c r="F39" s="5">
        <v>76.16</v>
      </c>
      <c r="G39" s="10" t="s">
        <v>14</v>
      </c>
      <c r="H39" s="6">
        <v>76.01</v>
      </c>
      <c r="I39" s="6">
        <v>77.61</v>
      </c>
      <c r="J39" s="5"/>
    </row>
    <row r="40" ht="40" customHeight="1" spans="1:10">
      <c r="A40" s="5">
        <v>38</v>
      </c>
      <c r="B40" s="5" t="s">
        <v>12</v>
      </c>
      <c r="C40" s="5" t="str">
        <f>"2308133123"</f>
        <v>2308133123</v>
      </c>
      <c r="D40" s="5">
        <v>4</v>
      </c>
      <c r="E40" s="5">
        <v>87</v>
      </c>
      <c r="F40" s="5">
        <v>78.4</v>
      </c>
      <c r="G40" s="10" t="s">
        <v>14</v>
      </c>
      <c r="H40" s="6">
        <v>78.24</v>
      </c>
      <c r="I40" s="6">
        <v>81.74</v>
      </c>
      <c r="J40" s="5"/>
    </row>
    <row r="41" ht="40" customHeight="1" spans="1:10">
      <c r="A41" s="5">
        <v>39</v>
      </c>
      <c r="B41" s="5" t="s">
        <v>12</v>
      </c>
      <c r="C41" s="5" t="str">
        <f>"2308133128"</f>
        <v>2308133128</v>
      </c>
      <c r="D41" s="5">
        <v>4</v>
      </c>
      <c r="E41" s="5">
        <v>78</v>
      </c>
      <c r="F41" s="5">
        <v>78.2</v>
      </c>
      <c r="G41" s="10" t="s">
        <v>14</v>
      </c>
      <c r="H41" s="6">
        <v>78.04</v>
      </c>
      <c r="I41" s="6">
        <v>78.02</v>
      </c>
      <c r="J41" s="5"/>
    </row>
    <row r="42" ht="40" customHeight="1" spans="1:10">
      <c r="A42" s="5">
        <v>40</v>
      </c>
      <c r="B42" s="5" t="s">
        <v>12</v>
      </c>
      <c r="C42" s="5" t="str">
        <f>"2308133130"</f>
        <v>2308133130</v>
      </c>
      <c r="D42" s="5">
        <v>4</v>
      </c>
      <c r="E42" s="5">
        <v>81</v>
      </c>
      <c r="F42" s="5">
        <v>73.7</v>
      </c>
      <c r="G42" s="10" t="s">
        <v>14</v>
      </c>
      <c r="H42" s="6">
        <v>73.55</v>
      </c>
      <c r="I42" s="6">
        <v>76.53</v>
      </c>
      <c r="J42" s="5"/>
    </row>
    <row r="43" ht="40" customHeight="1" spans="1:10">
      <c r="A43" s="5">
        <v>41</v>
      </c>
      <c r="B43" s="5" t="s">
        <v>12</v>
      </c>
      <c r="C43" s="5" t="str">
        <f>"2308133211"</f>
        <v>2308133211</v>
      </c>
      <c r="D43" s="5">
        <v>4</v>
      </c>
      <c r="E43" s="5">
        <v>75</v>
      </c>
      <c r="F43" s="5">
        <v>71.4</v>
      </c>
      <c r="G43" s="10" t="s">
        <v>14</v>
      </c>
      <c r="H43" s="6">
        <v>71.26</v>
      </c>
      <c r="I43" s="6">
        <v>72.76</v>
      </c>
      <c r="J43" s="5"/>
    </row>
    <row r="44" ht="40" customHeight="1" spans="1:10">
      <c r="A44" s="5">
        <v>42</v>
      </c>
      <c r="B44" s="5" t="s">
        <v>12</v>
      </c>
      <c r="C44" s="5" t="str">
        <f>"2308133223"</f>
        <v>2308133223</v>
      </c>
      <c r="D44" s="5">
        <v>4</v>
      </c>
      <c r="E44" s="5">
        <v>83</v>
      </c>
      <c r="F44" s="5">
        <v>74.02</v>
      </c>
      <c r="G44" s="10" t="s">
        <v>14</v>
      </c>
      <c r="H44" s="6">
        <v>73.87</v>
      </c>
      <c r="I44" s="6">
        <v>77.52</v>
      </c>
      <c r="J44" s="5"/>
    </row>
    <row r="45" ht="40" customHeight="1" spans="1:10">
      <c r="A45" s="5">
        <v>43</v>
      </c>
      <c r="B45" s="5" t="s">
        <v>12</v>
      </c>
      <c r="C45" s="5" t="str">
        <f>"2308133330"</f>
        <v>2308133330</v>
      </c>
      <c r="D45" s="5">
        <v>4</v>
      </c>
      <c r="E45" s="5">
        <v>76</v>
      </c>
      <c r="F45" s="5">
        <v>72.82</v>
      </c>
      <c r="G45" s="10" t="s">
        <v>14</v>
      </c>
      <c r="H45" s="6">
        <v>72.67</v>
      </c>
      <c r="I45" s="6">
        <v>74</v>
      </c>
      <c r="J45" s="5"/>
    </row>
    <row r="46" ht="40" customHeight="1" spans="1:10">
      <c r="A46" s="5">
        <v>44</v>
      </c>
      <c r="B46" s="5" t="s">
        <v>12</v>
      </c>
      <c r="C46" s="5" t="str">
        <f>"2308133413"</f>
        <v>2308133413</v>
      </c>
      <c r="D46" s="5">
        <v>4</v>
      </c>
      <c r="E46" s="5">
        <v>76</v>
      </c>
      <c r="F46" s="5">
        <v>73.76</v>
      </c>
      <c r="G46" s="10" t="s">
        <v>14</v>
      </c>
      <c r="H46" s="6">
        <v>73.61</v>
      </c>
      <c r="I46" s="6">
        <v>74.57</v>
      </c>
      <c r="J46" s="5"/>
    </row>
    <row r="47" ht="40" customHeight="1" spans="1:10">
      <c r="A47" s="5">
        <v>45</v>
      </c>
      <c r="B47" s="5" t="s">
        <v>12</v>
      </c>
      <c r="C47" s="5" t="str">
        <f>"2308133420"</f>
        <v>2308133420</v>
      </c>
      <c r="D47" s="5">
        <v>4</v>
      </c>
      <c r="E47" s="5">
        <v>77</v>
      </c>
      <c r="F47" s="5">
        <v>77.48</v>
      </c>
      <c r="G47" s="10" t="s">
        <v>14</v>
      </c>
      <c r="H47" s="6">
        <v>77.33</v>
      </c>
      <c r="I47" s="6">
        <v>77.2</v>
      </c>
      <c r="J47" s="5"/>
    </row>
    <row r="48" ht="40" customHeight="1" spans="1:10">
      <c r="A48" s="5">
        <v>46</v>
      </c>
      <c r="B48" s="5" t="s">
        <v>12</v>
      </c>
      <c r="C48" s="5" t="str">
        <f>"2308133428"</f>
        <v>2308133428</v>
      </c>
      <c r="D48" s="5">
        <v>4</v>
      </c>
      <c r="E48" s="5">
        <v>77</v>
      </c>
      <c r="F48" s="5">
        <v>75.24</v>
      </c>
      <c r="G48" s="10" t="s">
        <v>14</v>
      </c>
      <c r="H48" s="6">
        <v>75.09</v>
      </c>
      <c r="I48" s="6">
        <v>75.85</v>
      </c>
      <c r="J48" s="5"/>
    </row>
    <row r="49" ht="40" customHeight="1" spans="1:10">
      <c r="A49" s="5">
        <v>47</v>
      </c>
      <c r="B49" s="5" t="s">
        <v>12</v>
      </c>
      <c r="C49" s="5" t="str">
        <f>"2308133518"</f>
        <v>2308133518</v>
      </c>
      <c r="D49" s="5">
        <v>4</v>
      </c>
      <c r="E49" s="5">
        <v>79</v>
      </c>
      <c r="F49" s="5">
        <v>76.56</v>
      </c>
      <c r="G49" s="10" t="s">
        <v>14</v>
      </c>
      <c r="H49" s="6">
        <v>76.41</v>
      </c>
      <c r="I49" s="6">
        <v>77.45</v>
      </c>
      <c r="J49" s="5"/>
    </row>
    <row r="50" ht="40" customHeight="1" spans="1:10">
      <c r="A50" s="5">
        <v>48</v>
      </c>
      <c r="B50" s="5" t="s">
        <v>12</v>
      </c>
      <c r="C50" s="5" t="str">
        <f>"2308133524"</f>
        <v>2308133524</v>
      </c>
      <c r="D50" s="5">
        <v>4</v>
      </c>
      <c r="E50" s="5">
        <v>76</v>
      </c>
      <c r="F50" s="5">
        <v>80.8</v>
      </c>
      <c r="G50" s="10" t="s">
        <v>14</v>
      </c>
      <c r="H50" s="6">
        <v>80.64</v>
      </c>
      <c r="I50" s="6">
        <v>78.78</v>
      </c>
      <c r="J50" s="5"/>
    </row>
    <row r="51" ht="40" customHeight="1" spans="1:10">
      <c r="A51" s="5">
        <v>49</v>
      </c>
      <c r="B51" s="5" t="s">
        <v>12</v>
      </c>
      <c r="C51" s="5" t="str">
        <f>"2308133603"</f>
        <v>2308133603</v>
      </c>
      <c r="D51" s="5">
        <v>4</v>
      </c>
      <c r="E51" s="5">
        <v>89</v>
      </c>
      <c r="F51" s="5">
        <v>78.26</v>
      </c>
      <c r="G51" s="10" t="s">
        <v>14</v>
      </c>
      <c r="H51" s="6">
        <v>78.1</v>
      </c>
      <c r="I51" s="6">
        <v>82.46</v>
      </c>
      <c r="J51" s="5"/>
    </row>
    <row r="52" ht="40" customHeight="1" spans="1:10">
      <c r="A52" s="5">
        <v>50</v>
      </c>
      <c r="B52" s="5" t="s">
        <v>12</v>
      </c>
      <c r="C52" s="5" t="str">
        <f>"2308133619"</f>
        <v>2308133619</v>
      </c>
      <c r="D52" s="5">
        <v>4</v>
      </c>
      <c r="E52" s="5">
        <v>78</v>
      </c>
      <c r="F52" s="5">
        <v>75.74</v>
      </c>
      <c r="G52" s="10" t="s">
        <v>14</v>
      </c>
      <c r="H52" s="6">
        <v>75.59</v>
      </c>
      <c r="I52" s="6">
        <v>76.55</v>
      </c>
      <c r="J52" s="5"/>
    </row>
    <row r="53" ht="40" customHeight="1" spans="1:10">
      <c r="A53" s="5">
        <v>51</v>
      </c>
      <c r="B53" s="5" t="s">
        <v>12</v>
      </c>
      <c r="C53" s="5" t="str">
        <f>"2308133622"</f>
        <v>2308133622</v>
      </c>
      <c r="D53" s="5">
        <v>4</v>
      </c>
      <c r="E53" s="5">
        <v>80</v>
      </c>
      <c r="F53" s="5">
        <v>70.8</v>
      </c>
      <c r="G53" s="10" t="s">
        <v>14</v>
      </c>
      <c r="H53" s="6">
        <v>70.66</v>
      </c>
      <c r="I53" s="6">
        <v>74.4</v>
      </c>
      <c r="J53" s="5"/>
    </row>
    <row r="54" ht="40" customHeight="1" spans="1:10">
      <c r="A54" s="5">
        <v>52</v>
      </c>
      <c r="B54" s="5" t="s">
        <v>12</v>
      </c>
      <c r="C54" s="5" t="str">
        <f>"2308133623"</f>
        <v>2308133623</v>
      </c>
      <c r="D54" s="5">
        <v>4</v>
      </c>
      <c r="E54" s="5">
        <v>75</v>
      </c>
      <c r="F54" s="5">
        <v>76.3</v>
      </c>
      <c r="G54" s="10" t="s">
        <v>14</v>
      </c>
      <c r="H54" s="6">
        <v>76.15</v>
      </c>
      <c r="I54" s="6">
        <v>75.69</v>
      </c>
      <c r="J54" s="5"/>
    </row>
  </sheetData>
  <autoFilter ref="A2:J54">
    <extLst/>
  </autoFilter>
  <mergeCells count="1">
    <mergeCell ref="A1:J1"/>
  </mergeCells>
  <pageMargins left="0.700694444444445" right="0.700694444444445" top="0.314583333333333" bottom="0.196527777777778" header="0.298611111111111" footer="0.298611111111111"/>
  <pageSetup paperSize="9" scale="70" fitToHeight="0" orientation="portrait" horizontalDpi="600"/>
  <headerFooter/>
  <ignoredErrors>
    <ignoredError sqref="G3:G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E3" sqref="E3"/>
    </sheetView>
  </sheetViews>
  <sheetFormatPr defaultColWidth="9" defaultRowHeight="13.5"/>
  <cols>
    <col min="1" max="1" width="6.63333333333333" style="2" customWidth="1"/>
    <col min="2" max="8" width="13.625" style="1" customWidth="1"/>
    <col min="9" max="9" width="10.625" style="1" customWidth="1"/>
    <col min="10" max="16378" width="9" style="1"/>
    <col min="16379" max="16384" width="9" style="2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9</v>
      </c>
      <c r="I2" s="4" t="s">
        <v>10</v>
      </c>
    </row>
    <row r="3" s="1" customFormat="1" ht="40" customHeight="1" spans="1:9">
      <c r="A3" s="5">
        <v>1</v>
      </c>
      <c r="B3" s="5" t="s">
        <v>15</v>
      </c>
      <c r="C3" s="5" t="str">
        <f>"2308133719"</f>
        <v>2308133719</v>
      </c>
      <c r="D3" s="5">
        <v>5</v>
      </c>
      <c r="E3" s="5">
        <v>48</v>
      </c>
      <c r="F3" s="5">
        <v>68.34</v>
      </c>
      <c r="G3" s="5" t="s">
        <v>16</v>
      </c>
      <c r="H3" s="6">
        <v>60.2</v>
      </c>
      <c r="I3" s="5"/>
    </row>
    <row r="4" s="1" customFormat="1" ht="40" customHeight="1" spans="1:9">
      <c r="A4" s="5">
        <v>2</v>
      </c>
      <c r="B4" s="5" t="s">
        <v>15</v>
      </c>
      <c r="C4" s="5" t="str">
        <f>"2308133722"</f>
        <v>2308133722</v>
      </c>
      <c r="D4" s="5">
        <v>5</v>
      </c>
      <c r="E4" s="5">
        <v>73</v>
      </c>
      <c r="F4" s="5">
        <v>0</v>
      </c>
      <c r="G4" s="5" t="s">
        <v>16</v>
      </c>
      <c r="H4" s="6">
        <v>29.2</v>
      </c>
      <c r="I4" s="5" t="s">
        <v>17</v>
      </c>
    </row>
    <row r="5" s="1" customFormat="1" ht="40" customHeight="1" spans="1:9">
      <c r="A5" s="5">
        <v>3</v>
      </c>
      <c r="B5" s="5" t="s">
        <v>15</v>
      </c>
      <c r="C5" s="5" t="str">
        <f>"2308133724"</f>
        <v>2308133724</v>
      </c>
      <c r="D5" s="5">
        <v>5</v>
      </c>
      <c r="E5" s="5">
        <v>57</v>
      </c>
      <c r="F5" s="5">
        <v>71.12</v>
      </c>
      <c r="G5" s="5" t="s">
        <v>16</v>
      </c>
      <c r="H5" s="6">
        <v>65.47</v>
      </c>
      <c r="I5" s="5"/>
    </row>
    <row r="6" s="1" customFormat="1" ht="40" customHeight="1" spans="1:9">
      <c r="A6" s="5">
        <v>4</v>
      </c>
      <c r="B6" s="5" t="s">
        <v>15</v>
      </c>
      <c r="C6" s="5" t="str">
        <f>"2308133727"</f>
        <v>2308133727</v>
      </c>
      <c r="D6" s="5">
        <v>5</v>
      </c>
      <c r="E6" s="5">
        <v>63</v>
      </c>
      <c r="F6" s="5">
        <v>71.76</v>
      </c>
      <c r="G6" s="5" t="s">
        <v>16</v>
      </c>
      <c r="H6" s="6">
        <v>68.26</v>
      </c>
      <c r="I6" s="5"/>
    </row>
    <row r="7" s="1" customFormat="1" ht="40" customHeight="1" spans="1:9">
      <c r="A7" s="5">
        <v>5</v>
      </c>
      <c r="B7" s="5" t="s">
        <v>15</v>
      </c>
      <c r="C7" s="5" t="str">
        <f>"2308133801"</f>
        <v>2308133801</v>
      </c>
      <c r="D7" s="5">
        <v>5</v>
      </c>
      <c r="E7" s="5">
        <v>66</v>
      </c>
      <c r="F7" s="6">
        <v>67.5</v>
      </c>
      <c r="G7" s="5" t="s">
        <v>16</v>
      </c>
      <c r="H7" s="6">
        <v>66.9</v>
      </c>
      <c r="I7" s="5"/>
    </row>
    <row r="8" s="1" customFormat="1" ht="40" customHeight="1" spans="1:9">
      <c r="A8" s="5">
        <v>6</v>
      </c>
      <c r="B8" s="5" t="s">
        <v>15</v>
      </c>
      <c r="C8" s="5" t="str">
        <f>"2308133802"</f>
        <v>2308133802</v>
      </c>
      <c r="D8" s="5">
        <v>5</v>
      </c>
      <c r="E8" s="5">
        <v>72</v>
      </c>
      <c r="F8" s="5">
        <v>71.12</v>
      </c>
      <c r="G8" s="5" t="s">
        <v>16</v>
      </c>
      <c r="H8" s="6">
        <v>71.47</v>
      </c>
      <c r="I8" s="5"/>
    </row>
    <row r="9" s="1" customFormat="1" ht="40" customHeight="1" spans="1:9">
      <c r="A9" s="5">
        <v>7</v>
      </c>
      <c r="B9" s="5" t="s">
        <v>15</v>
      </c>
      <c r="C9" s="5" t="str">
        <f>"2308133805"</f>
        <v>2308133805</v>
      </c>
      <c r="D9" s="5">
        <v>5</v>
      </c>
      <c r="E9" s="5">
        <v>62</v>
      </c>
      <c r="F9" s="6">
        <v>71.9</v>
      </c>
      <c r="G9" s="5" t="s">
        <v>16</v>
      </c>
      <c r="H9" s="5">
        <v>67.94</v>
      </c>
      <c r="I9" s="5"/>
    </row>
    <row r="10" s="1" customFormat="1" ht="40" customHeight="1" spans="1:9">
      <c r="A10" s="5">
        <v>8</v>
      </c>
      <c r="B10" s="5" t="s">
        <v>15</v>
      </c>
      <c r="C10" s="5" t="str">
        <f>"2308133807"</f>
        <v>2308133807</v>
      </c>
      <c r="D10" s="5">
        <v>5</v>
      </c>
      <c r="E10" s="5">
        <v>68</v>
      </c>
      <c r="F10" s="6">
        <v>75</v>
      </c>
      <c r="G10" s="5" t="s">
        <v>16</v>
      </c>
      <c r="H10" s="6">
        <v>72.2</v>
      </c>
      <c r="I10" s="5"/>
    </row>
    <row r="11" s="1" customFormat="1" ht="40" customHeight="1" spans="1:9">
      <c r="A11" s="5">
        <v>9</v>
      </c>
      <c r="B11" s="5" t="s">
        <v>15</v>
      </c>
      <c r="C11" s="5" t="str">
        <f>"2308133809"</f>
        <v>2308133809</v>
      </c>
      <c r="D11" s="5">
        <v>5</v>
      </c>
      <c r="E11" s="5">
        <v>59</v>
      </c>
      <c r="F11" s="5">
        <v>71.28</v>
      </c>
      <c r="G11" s="5" t="s">
        <v>16</v>
      </c>
      <c r="H11" s="6">
        <v>66.37</v>
      </c>
      <c r="I11" s="5"/>
    </row>
    <row r="12" s="1" customFormat="1" ht="40" customHeight="1" spans="1:9">
      <c r="A12" s="5">
        <v>10</v>
      </c>
      <c r="B12" s="5" t="s">
        <v>15</v>
      </c>
      <c r="C12" s="5" t="str">
        <f>"2308133810"</f>
        <v>2308133810</v>
      </c>
      <c r="D12" s="5">
        <v>5</v>
      </c>
      <c r="E12" s="5">
        <v>69</v>
      </c>
      <c r="F12" s="5">
        <v>72.04</v>
      </c>
      <c r="G12" s="5" t="s">
        <v>16</v>
      </c>
      <c r="H12" s="6">
        <v>70.82</v>
      </c>
      <c r="I12" s="5"/>
    </row>
    <row r="13" s="1" customFormat="1" ht="40" customHeight="1" spans="1:9">
      <c r="A13" s="5">
        <v>11</v>
      </c>
      <c r="B13" s="5" t="s">
        <v>15</v>
      </c>
      <c r="C13" s="5" t="str">
        <f>"2308133813"</f>
        <v>2308133813</v>
      </c>
      <c r="D13" s="5">
        <v>5</v>
      </c>
      <c r="E13" s="5">
        <v>56</v>
      </c>
      <c r="F13" s="6">
        <v>70.2</v>
      </c>
      <c r="G13" s="5" t="s">
        <v>16</v>
      </c>
      <c r="H13" s="5">
        <v>64.52</v>
      </c>
      <c r="I13" s="5"/>
    </row>
    <row r="14" s="1" customFormat="1" ht="40" customHeight="1" spans="1:9">
      <c r="A14" s="5">
        <v>12</v>
      </c>
      <c r="B14" s="5" t="s">
        <v>15</v>
      </c>
      <c r="C14" s="5" t="str">
        <f>"2308133814"</f>
        <v>2308133814</v>
      </c>
      <c r="D14" s="5">
        <v>5</v>
      </c>
      <c r="E14" s="5">
        <v>61</v>
      </c>
      <c r="F14" s="5">
        <v>71.66</v>
      </c>
      <c r="G14" s="5" t="s">
        <v>16</v>
      </c>
      <c r="H14" s="6">
        <v>67.4</v>
      </c>
      <c r="I14" s="5"/>
    </row>
    <row r="15" s="1" customFormat="1" ht="40" customHeight="1" spans="1:9">
      <c r="A15" s="5">
        <v>13</v>
      </c>
      <c r="B15" s="5" t="s">
        <v>15</v>
      </c>
      <c r="C15" s="5" t="str">
        <f>"2308133816"</f>
        <v>2308133816</v>
      </c>
      <c r="D15" s="5">
        <v>5</v>
      </c>
      <c r="E15" s="5">
        <v>61</v>
      </c>
      <c r="F15" s="5">
        <v>75.84</v>
      </c>
      <c r="G15" s="5" t="s">
        <v>16</v>
      </c>
      <c r="H15" s="6">
        <v>69.9</v>
      </c>
      <c r="I15" s="5"/>
    </row>
    <row r="16" s="1" customFormat="1" ht="40" customHeight="1" spans="1:9">
      <c r="A16" s="5">
        <v>14</v>
      </c>
      <c r="B16" s="5" t="s">
        <v>15</v>
      </c>
      <c r="C16" s="5" t="str">
        <f>"2308133817"</f>
        <v>2308133817</v>
      </c>
      <c r="D16" s="5">
        <v>5</v>
      </c>
      <c r="E16" s="5">
        <v>51</v>
      </c>
      <c r="F16" s="5">
        <v>70.08</v>
      </c>
      <c r="G16" s="5" t="s">
        <v>16</v>
      </c>
      <c r="H16" s="6">
        <v>62.45</v>
      </c>
      <c r="I16" s="5"/>
    </row>
    <row r="17" s="1" customFormat="1" ht="40" customHeight="1" spans="1:9">
      <c r="A17" s="5">
        <v>15</v>
      </c>
      <c r="B17" s="5" t="s">
        <v>15</v>
      </c>
      <c r="C17" s="5" t="str">
        <f>"2308133819"</f>
        <v>2308133819</v>
      </c>
      <c r="D17" s="5">
        <v>5</v>
      </c>
      <c r="E17" s="5">
        <v>53</v>
      </c>
      <c r="F17" s="6">
        <v>71.4</v>
      </c>
      <c r="G17" s="5" t="s">
        <v>16</v>
      </c>
      <c r="H17" s="5">
        <v>64.04</v>
      </c>
      <c r="I17" s="5"/>
    </row>
  </sheetData>
  <autoFilter ref="A2:I17">
    <sortState ref="A2:I17">
      <sortCondition ref="C2"/>
    </sortState>
    <extLst/>
  </autoFilter>
  <mergeCells count="1">
    <mergeCell ref="A1:I1"/>
  </mergeCells>
  <pageMargins left="0.700694444444445" right="0.700694444444445" top="0.751388888888889" bottom="0.751388888888889" header="0.298611111111111" footer="0.298611111111111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男性岗</vt:lpstr>
      <vt:lpstr>女性岗</vt:lpstr>
      <vt:lpstr>退役军人岗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(●´ڡ`●)不给糖就捣蛋</cp:lastModifiedBy>
  <dcterms:created xsi:type="dcterms:W3CDTF">2023-05-12T11:15:00Z</dcterms:created>
  <dcterms:modified xsi:type="dcterms:W3CDTF">2023-08-23T09:10:39Z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05EA11E8CA2B4F81AF62C124C5993AEA_13</vt:lpwstr>
  </property>
  <property fmtid="{D5CDD505-2E9C-101B-9397-08002B2CF9AE}" pid="3" name="KSOProductBuildVer">
    <vt:lpwstr>2052-12.1.0.15355</vt:lpwstr>
  </property>
</Properties>
</file>