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60" windowHeight="1297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<sst xmlns="http://schemas.openxmlformats.org/spreadsheetml/2006/main" count="9" uniqueCount="9">
  <si>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2020年兴达盛、融资担保公司社会招聘总成绩</t>
  </si>
  <si>
    <t>报考岗位</t>
  </si>
  <si>
    <t>准考证号</t>
  </si>
  <si>
    <t>笔试成绩</t>
  </si>
  <si>
    <t>面试成绩</t>
  </si>
  <si>
    <t>总成绩</t>
  </si>
  <si>
    <t>备注</t>
  </si>
  <si>
    <t>20200070629</t>
  </si>
  <si>
    <t>20200112202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</si>
</sst>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55BF9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2.75390625" style="1" customWidth="1"/>
    <col min="2" max="2" width="15.75390625" style="1" customWidth="1"/>
    <col min="3" max="4" width="13.75390625" style="7" customWidth="1"/>
    <col min="5" max="5" width="13.75390625" style="8" customWidth="1"/>
    <col min="6" max="6" width="13.75390625" style="1" customWidth="1"/>
    <col min="7" max="7" width="9.00390625" style="1" customWidth="1"/>
    <col min="8" max="8" width="10.875" style="1" customWidth="1"/>
    <col min="9" max="16384" width="9.00390625" style="1" customWidth="1"/>
  </cols>
  <sheetData>
    <row r="1" spans="1:6" ht="36.75" customHeight="1">
      <c r="A1" s="9" t="s">
        <v>0</v>
      </c>
      <c r="B1" s="10"/>
      <c r="C1" s="11"/>
      <c r="D1" s="11"/>
      <c r="E1" s="12"/>
      <c r="F1" s="10"/>
    </row>
    <row r="2" spans="1:6" s="1" customFormat="1" ht="34.5" customHeight="1">
      <c r="A2" s="13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6" t="s">
        <v>6</v>
      </c>
    </row>
    <row r="3" spans="1:8" s="2" customFormat="1" ht="27" customHeight="1">
      <c r="A3" s="17">
        <v>2020001</v>
      </c>
      <c r="B3" s="17" t="str">
        <f>"20200013103"</f>
        <v>20200013103</v>
      </c>
      <c r="C3" s="18">
        <v>80</v>
      </c>
      <c r="D3" s="18">
        <v>82.8</v>
      </c>
      <c r="E3" s="18">
        <f>C3*0.4+D3*0.6</f>
        <v>81.68</v>
      </c>
      <c r="F3" s="19"/>
      <c r="H3" s="20"/>
    </row>
    <row r="4" spans="1:9" s="1" customFormat="1" ht="27" customHeight="1">
      <c r="A4" s="17">
        <v>2020001</v>
      </c>
      <c r="B4" s="17" t="str">
        <f>"20200013101"</f>
        <v>20200013101</v>
      </c>
      <c r="C4" s="18">
        <v>74</v>
      </c>
      <c r="D4" s="18">
        <v>80.7</v>
      </c>
      <c r="E4" s="18">
        <f aca="true" t="shared" si="0" ref="E3:E66">C4*0.4+D4*0.6</f>
        <v>78.02000000000001</v>
      </c>
      <c r="F4" s="21"/>
      <c r="H4" s="20"/>
      <c r="I4" s="2"/>
    </row>
    <row r="5" spans="1:9" s="1" customFormat="1" ht="27" customHeight="1">
      <c r="A5" s="17">
        <v>2020001</v>
      </c>
      <c r="B5" s="17" t="str">
        <f>"20200013112"</f>
        <v>20200013112</v>
      </c>
      <c r="C5" s="18">
        <v>73</v>
      </c>
      <c r="D5" s="18">
        <v>77.8</v>
      </c>
      <c r="E5" s="18">
        <f t="shared" si="0"/>
        <v>75.88</v>
      </c>
      <c r="F5" s="19"/>
      <c r="H5" s="22"/>
      <c r="I5" s="2"/>
    </row>
    <row r="6" spans="1:9" s="1" customFormat="1" ht="27" customHeight="1">
      <c r="A6" s="17">
        <v>2020001</v>
      </c>
      <c r="B6" s="17" t="str">
        <f>"20200012414"</f>
        <v>20200012414</v>
      </c>
      <c r="C6" s="18">
        <v>72.3</v>
      </c>
      <c r="D6" s="18">
        <v>78</v>
      </c>
      <c r="E6" s="18">
        <f t="shared" si="0"/>
        <v>75.72</v>
      </c>
      <c r="F6" s="19"/>
      <c r="H6" s="22"/>
      <c r="I6" s="2"/>
    </row>
    <row r="7" spans="1:9" s="1" customFormat="1" ht="27" customHeight="1">
      <c r="A7" s="17">
        <v>2020001</v>
      </c>
      <c r="B7" s="17">
        <v>20200012426</v>
      </c>
      <c r="C7" s="23">
        <v>67</v>
      </c>
      <c r="D7" s="18">
        <v>80</v>
      </c>
      <c r="E7" s="18">
        <f t="shared" si="0"/>
        <v>74.8</v>
      </c>
      <c r="F7" s="19"/>
      <c r="H7" s="20"/>
      <c r="I7" s="2"/>
    </row>
    <row r="8" spans="1:9" s="1" customFormat="1" ht="27" customHeight="1">
      <c r="A8" s="17">
        <v>2020001</v>
      </c>
      <c r="B8" s="17" t="str">
        <f>"20200013114"</f>
        <v>20200013114</v>
      </c>
      <c r="C8" s="18">
        <v>67.9</v>
      </c>
      <c r="D8" s="18">
        <v>78.8</v>
      </c>
      <c r="E8" s="18">
        <f t="shared" si="0"/>
        <v>74.44</v>
      </c>
      <c r="F8" s="19"/>
      <c r="H8" s="20"/>
      <c r="I8" s="2"/>
    </row>
    <row r="9" spans="1:9" s="1" customFormat="1" ht="27" customHeight="1">
      <c r="A9" s="17">
        <v>2020001</v>
      </c>
      <c r="B9" s="17" t="str">
        <f>"20200012419"</f>
        <v>20200012419</v>
      </c>
      <c r="C9" s="18">
        <v>68.9</v>
      </c>
      <c r="D9" s="18">
        <v>77.4</v>
      </c>
      <c r="E9" s="18">
        <f t="shared" si="0"/>
        <v>74</v>
      </c>
      <c r="F9" s="19"/>
      <c r="H9" s="20"/>
      <c r="I9" s="2"/>
    </row>
    <row r="10" spans="1:9" s="3" customFormat="1" ht="27" customHeight="1">
      <c r="A10" s="17">
        <v>2020001</v>
      </c>
      <c r="B10" s="17" t="str">
        <f>"20200012418"</f>
        <v>20200012418</v>
      </c>
      <c r="C10" s="24">
        <v>70.5</v>
      </c>
      <c r="D10" s="18">
        <v>76</v>
      </c>
      <c r="E10" s="18">
        <f t="shared" si="0"/>
        <v>73.80000000000001</v>
      </c>
      <c r="F10" s="19"/>
      <c r="G10" s="1"/>
      <c r="H10" s="25"/>
      <c r="I10" s="2"/>
    </row>
    <row r="11" spans="1:9" s="3" customFormat="1" ht="27" customHeight="1">
      <c r="A11" s="17">
        <v>2020001</v>
      </c>
      <c r="B11" s="17">
        <v>20200013107</v>
      </c>
      <c r="C11" s="26">
        <v>66.3</v>
      </c>
      <c r="D11" s="18">
        <v>78.1</v>
      </c>
      <c r="E11" s="18">
        <f t="shared" si="0"/>
        <v>73.38</v>
      </c>
      <c r="F11" s="19"/>
      <c r="G11" s="1"/>
      <c r="H11" s="25"/>
      <c r="I11" s="2"/>
    </row>
    <row r="12" spans="1:6" ht="27" customHeight="1">
      <c r="A12" s="17">
        <v>2020002</v>
      </c>
      <c r="B12" s="17" t="str">
        <f>"20200022516"</f>
        <v>20200022516</v>
      </c>
      <c r="C12" s="26">
        <v>75.5</v>
      </c>
      <c r="D12" s="27">
        <v>80.6</v>
      </c>
      <c r="E12" s="28">
        <f t="shared" si="0"/>
        <v>78.56</v>
      </c>
      <c r="F12" s="19"/>
    </row>
    <row r="13" spans="1:6" ht="27" customHeight="1">
      <c r="A13" s="17">
        <v>2020002</v>
      </c>
      <c r="B13" s="17" t="str">
        <f>"20200022510"</f>
        <v>20200022510</v>
      </c>
      <c r="C13" s="26">
        <v>75.4</v>
      </c>
      <c r="D13" s="27">
        <v>78.3</v>
      </c>
      <c r="E13" s="28">
        <f t="shared" si="0"/>
        <v>77.14</v>
      </c>
      <c r="F13" s="19"/>
    </row>
    <row r="14" spans="1:6" ht="27" customHeight="1">
      <c r="A14" s="17">
        <v>2020002</v>
      </c>
      <c r="B14" s="17" t="str">
        <f>"20200022513"</f>
        <v>20200022513</v>
      </c>
      <c r="C14" s="26">
        <v>77.5</v>
      </c>
      <c r="D14" s="27">
        <v>76.4</v>
      </c>
      <c r="E14" s="28">
        <f t="shared" si="0"/>
        <v>76.84</v>
      </c>
      <c r="F14" s="19"/>
    </row>
    <row r="15" spans="1:6" ht="27" customHeight="1">
      <c r="A15" s="17">
        <v>2020002</v>
      </c>
      <c r="B15" s="17" t="str">
        <f>"20200022514"</f>
        <v>20200022514</v>
      </c>
      <c r="C15" s="26">
        <v>74.1</v>
      </c>
      <c r="D15" s="27">
        <v>77.9</v>
      </c>
      <c r="E15" s="28">
        <f t="shared" si="0"/>
        <v>76.38</v>
      </c>
      <c r="F15" s="19"/>
    </row>
    <row r="16" spans="1:6" ht="27" customHeight="1">
      <c r="A16" s="17">
        <v>2020002</v>
      </c>
      <c r="B16" s="17">
        <v>20200022526</v>
      </c>
      <c r="C16" s="26">
        <v>71.4</v>
      </c>
      <c r="D16" s="27">
        <v>75.8</v>
      </c>
      <c r="E16" s="28">
        <f t="shared" si="0"/>
        <v>74.03999999999999</v>
      </c>
      <c r="F16" s="19"/>
    </row>
    <row r="17" spans="1:6" ht="27" customHeight="1">
      <c r="A17" s="17">
        <v>2020002</v>
      </c>
      <c r="B17" s="17" t="str">
        <f>"20200022505"</f>
        <v>20200022505</v>
      </c>
      <c r="C17" s="26">
        <v>70.5</v>
      </c>
      <c r="D17" s="27">
        <v>74.4</v>
      </c>
      <c r="E17" s="28">
        <f t="shared" si="0"/>
        <v>72.84</v>
      </c>
      <c r="F17" s="19"/>
    </row>
    <row r="18" spans="1:9" s="4" customFormat="1" ht="27" customHeight="1">
      <c r="A18" s="17">
        <v>2020003</v>
      </c>
      <c r="B18" s="17" t="str">
        <f>"20200032805"</f>
        <v>20200032805</v>
      </c>
      <c r="C18" s="18">
        <v>78.7</v>
      </c>
      <c r="D18" s="18">
        <v>80</v>
      </c>
      <c r="E18" s="18">
        <f t="shared" si="0"/>
        <v>79.48</v>
      </c>
      <c r="F18" s="19"/>
      <c r="G18" s="1"/>
      <c r="H18" s="22"/>
      <c r="I18" s="2"/>
    </row>
    <row r="19" spans="1:9" s="1" customFormat="1" ht="27" customHeight="1">
      <c r="A19" s="17">
        <v>2020003</v>
      </c>
      <c r="B19" s="17" t="str">
        <f>"20200032810"</f>
        <v>20200032810</v>
      </c>
      <c r="C19" s="18">
        <v>72.8</v>
      </c>
      <c r="D19" s="18">
        <v>82.9</v>
      </c>
      <c r="E19" s="18">
        <f t="shared" si="0"/>
        <v>78.86</v>
      </c>
      <c r="F19" s="19"/>
      <c r="G19" s="29"/>
      <c r="H19" s="22"/>
      <c r="I19" s="2"/>
    </row>
    <row r="20" spans="1:9" s="1" customFormat="1" ht="27" customHeight="1">
      <c r="A20" s="17">
        <v>2020003</v>
      </c>
      <c r="B20" s="17" t="str">
        <f>"20200032830"</f>
        <v>20200032830</v>
      </c>
      <c r="C20" s="18">
        <v>78</v>
      </c>
      <c r="D20" s="18">
        <v>77.8</v>
      </c>
      <c r="E20" s="18">
        <f t="shared" si="0"/>
        <v>77.88</v>
      </c>
      <c r="F20" s="19"/>
      <c r="G20" s="30"/>
      <c r="H20" s="22"/>
      <c r="I20" s="2"/>
    </row>
    <row r="21" spans="1:9" s="1" customFormat="1" ht="27" customHeight="1">
      <c r="A21" s="17">
        <v>2020003</v>
      </c>
      <c r="B21" s="17" t="str">
        <f>"20200032730"</f>
        <v>20200032730</v>
      </c>
      <c r="C21" s="18">
        <v>76.9</v>
      </c>
      <c r="D21" s="18">
        <v>78.4</v>
      </c>
      <c r="E21" s="18">
        <f t="shared" si="0"/>
        <v>77.80000000000001</v>
      </c>
      <c r="F21" s="19"/>
      <c r="G21" s="31"/>
      <c r="H21" s="22"/>
      <c r="I21" s="2"/>
    </row>
    <row r="22" spans="1:9" s="1" customFormat="1" ht="27" customHeight="1">
      <c r="A22" s="17">
        <v>2020003</v>
      </c>
      <c r="B22" s="17" t="str">
        <f>"20200032803"</f>
        <v>20200032803</v>
      </c>
      <c r="C22" s="18">
        <v>76.8</v>
      </c>
      <c r="D22" s="18">
        <v>77.7</v>
      </c>
      <c r="E22" s="18">
        <f t="shared" si="0"/>
        <v>77.34</v>
      </c>
      <c r="F22" s="19"/>
      <c r="G22" s="32"/>
      <c r="H22" s="22"/>
      <c r="I22" s="2"/>
    </row>
    <row r="23" spans="1:9" s="1" customFormat="1" ht="27" customHeight="1">
      <c r="A23" s="17">
        <v>2020003</v>
      </c>
      <c r="B23" s="17" t="str">
        <f>"20200033129"</f>
        <v>20200033129</v>
      </c>
      <c r="C23" s="18">
        <v>69.5</v>
      </c>
      <c r="D23" s="18">
        <v>81</v>
      </c>
      <c r="E23" s="18">
        <f t="shared" si="0"/>
        <v>76.4</v>
      </c>
      <c r="F23" s="19"/>
      <c r="H23" s="22"/>
      <c r="I23" s="2"/>
    </row>
    <row r="24" spans="1:9" s="1" customFormat="1" ht="27" customHeight="1">
      <c r="A24" s="17">
        <v>2020003</v>
      </c>
      <c r="B24" s="17" t="str">
        <f>"20200033120"</f>
        <v>20200033120</v>
      </c>
      <c r="C24" s="18">
        <v>73</v>
      </c>
      <c r="D24" s="18">
        <v>78</v>
      </c>
      <c r="E24" s="18">
        <f t="shared" si="0"/>
        <v>76</v>
      </c>
      <c r="F24" s="19"/>
      <c r="H24" s="22"/>
      <c r="I24" s="2"/>
    </row>
    <row r="25" spans="1:9" s="1" customFormat="1" ht="27" customHeight="1">
      <c r="A25" s="17">
        <v>2020003</v>
      </c>
      <c r="B25" s="17" t="str">
        <f>"20200032813"</f>
        <v>20200032813</v>
      </c>
      <c r="C25" s="18">
        <v>71.5</v>
      </c>
      <c r="D25" s="18">
        <v>77.2</v>
      </c>
      <c r="E25" s="18">
        <f t="shared" si="0"/>
        <v>74.92</v>
      </c>
      <c r="F25" s="19"/>
      <c r="H25" s="22"/>
      <c r="I25" s="2"/>
    </row>
    <row r="26" spans="1:9" s="1" customFormat="1" ht="27" customHeight="1">
      <c r="A26" s="17">
        <v>2020003</v>
      </c>
      <c r="B26" s="17" t="str">
        <f>"20200032807"</f>
        <v>20200032807</v>
      </c>
      <c r="C26" s="18">
        <v>71</v>
      </c>
      <c r="D26" s="18">
        <v>77.3</v>
      </c>
      <c r="E26" s="18">
        <f t="shared" si="0"/>
        <v>74.78</v>
      </c>
      <c r="F26" s="19"/>
      <c r="H26" s="22"/>
      <c r="I26" s="2"/>
    </row>
    <row r="27" spans="1:9" s="1" customFormat="1" ht="27" customHeight="1">
      <c r="A27" s="17">
        <v>2020003</v>
      </c>
      <c r="B27" s="17" t="str">
        <f>"20200033119"</f>
        <v>20200033119</v>
      </c>
      <c r="C27" s="18">
        <v>69.5</v>
      </c>
      <c r="D27" s="18">
        <v>76.7</v>
      </c>
      <c r="E27" s="18">
        <f t="shared" si="0"/>
        <v>73.82000000000001</v>
      </c>
      <c r="F27" s="19"/>
      <c r="H27" s="22"/>
      <c r="I27" s="2"/>
    </row>
    <row r="28" spans="1:9" s="1" customFormat="1" ht="27" customHeight="1">
      <c r="A28" s="17">
        <v>2020003</v>
      </c>
      <c r="B28" s="17" t="str">
        <f>"20200032607"</f>
        <v>20200032607</v>
      </c>
      <c r="C28" s="18">
        <v>69.7</v>
      </c>
      <c r="D28" s="18">
        <v>75.8</v>
      </c>
      <c r="E28" s="18">
        <f t="shared" si="0"/>
        <v>73.36</v>
      </c>
      <c r="F28" s="19"/>
      <c r="H28" s="22"/>
      <c r="I28" s="2"/>
    </row>
    <row r="29" spans="1:9" s="1" customFormat="1" ht="27" customHeight="1">
      <c r="A29" s="17">
        <v>2020003</v>
      </c>
      <c r="B29" s="17" t="str">
        <f>"20200033126"</f>
        <v>20200033126</v>
      </c>
      <c r="C29" s="18">
        <v>69.4</v>
      </c>
      <c r="D29" s="18">
        <v>75.2</v>
      </c>
      <c r="E29" s="18">
        <f t="shared" si="0"/>
        <v>72.88</v>
      </c>
      <c r="F29" s="19"/>
      <c r="H29" s="22"/>
      <c r="I29" s="2"/>
    </row>
    <row r="30" spans="1:9" s="1" customFormat="1" ht="27" customHeight="1">
      <c r="A30" s="17">
        <v>2020003</v>
      </c>
      <c r="B30" s="17" t="str">
        <f>"20200033127"</f>
        <v>20200033127</v>
      </c>
      <c r="C30" s="18">
        <v>72.6</v>
      </c>
      <c r="D30" s="18">
        <v>73</v>
      </c>
      <c r="E30" s="18">
        <f t="shared" si="0"/>
        <v>72.84</v>
      </c>
      <c r="F30" s="19"/>
      <c r="H30" s="22"/>
      <c r="I30" s="2"/>
    </row>
    <row r="31" spans="1:9" s="1" customFormat="1" ht="27" customHeight="1">
      <c r="A31" s="17">
        <v>2020003</v>
      </c>
      <c r="B31" s="33">
        <v>20200032623</v>
      </c>
      <c r="C31" s="18">
        <v>68.3</v>
      </c>
      <c r="D31" s="18">
        <v>74.4</v>
      </c>
      <c r="E31" s="18">
        <f t="shared" si="0"/>
        <v>71.96000000000001</v>
      </c>
      <c r="F31" s="19"/>
      <c r="H31" s="22"/>
      <c r="I31" s="2"/>
    </row>
    <row r="32" spans="1:9" s="1" customFormat="1" ht="27" customHeight="1">
      <c r="A32" s="17">
        <v>2020003</v>
      </c>
      <c r="B32" s="17" t="str">
        <f>"20200033123"</f>
        <v>20200033123</v>
      </c>
      <c r="C32" s="18">
        <v>69.2</v>
      </c>
      <c r="D32" s="18">
        <v>0</v>
      </c>
      <c r="E32" s="18">
        <f t="shared" si="0"/>
        <v>27.680000000000003</v>
      </c>
      <c r="F32" s="19"/>
      <c r="H32" s="22"/>
      <c r="I32" s="2"/>
    </row>
    <row r="33" spans="1:6" s="5" customFormat="1" ht="27" customHeight="1">
      <c r="A33" s="17">
        <v>2020004</v>
      </c>
      <c r="B33" s="17" t="str">
        <f>"20200043005"</f>
        <v>20200043005</v>
      </c>
      <c r="C33" s="26">
        <v>78.3</v>
      </c>
      <c r="D33" s="27">
        <v>75</v>
      </c>
      <c r="E33" s="18">
        <f t="shared" si="0"/>
        <v>76.32</v>
      </c>
      <c r="F33" s="19"/>
    </row>
    <row r="34" spans="1:6" s="5" customFormat="1" ht="27" customHeight="1">
      <c r="A34" s="17">
        <v>2020004</v>
      </c>
      <c r="B34" s="17" t="str">
        <f>"20200043003"</f>
        <v>20200043003</v>
      </c>
      <c r="C34" s="26">
        <v>76.1</v>
      </c>
      <c r="D34" s="27">
        <v>75.1</v>
      </c>
      <c r="E34" s="18">
        <f t="shared" si="0"/>
        <v>75.5</v>
      </c>
      <c r="F34" s="19"/>
    </row>
    <row r="35" spans="1:6" s="5" customFormat="1" ht="27" customHeight="1">
      <c r="A35" s="17">
        <v>2020004</v>
      </c>
      <c r="B35" s="17" t="str">
        <f>"20200042910"</f>
        <v>20200042910</v>
      </c>
      <c r="C35" s="26">
        <v>74.3</v>
      </c>
      <c r="D35" s="27">
        <v>74.8</v>
      </c>
      <c r="E35" s="18">
        <f t="shared" si="0"/>
        <v>74.6</v>
      </c>
      <c r="F35" s="19"/>
    </row>
    <row r="36" spans="1:6" s="5" customFormat="1" ht="27" customHeight="1">
      <c r="A36" s="17">
        <v>2020004</v>
      </c>
      <c r="B36" s="17" t="str">
        <f>"20200043008"</f>
        <v>20200043008</v>
      </c>
      <c r="C36" s="26">
        <v>67.2</v>
      </c>
      <c r="D36" s="27">
        <v>75.8</v>
      </c>
      <c r="E36" s="18">
        <f t="shared" si="0"/>
        <v>72.36</v>
      </c>
      <c r="F36" s="19"/>
    </row>
    <row r="37" spans="1:6" ht="27" customHeight="1">
      <c r="A37" s="17">
        <v>2020004</v>
      </c>
      <c r="B37" s="17" t="str">
        <f>"20200043002"</f>
        <v>20200043002</v>
      </c>
      <c r="C37" s="26">
        <v>70.1</v>
      </c>
      <c r="D37" s="27">
        <v>73.4</v>
      </c>
      <c r="E37" s="18">
        <f t="shared" si="0"/>
        <v>72.08</v>
      </c>
      <c r="F37" s="19"/>
    </row>
    <row r="38" spans="1:6" ht="27" customHeight="1">
      <c r="A38" s="17">
        <v>2020004</v>
      </c>
      <c r="B38" s="17" t="str">
        <f>"20200043010"</f>
        <v>20200043010</v>
      </c>
      <c r="C38" s="26">
        <v>65.8</v>
      </c>
      <c r="D38" s="27">
        <v>74.9</v>
      </c>
      <c r="E38" s="18">
        <f t="shared" si="0"/>
        <v>71.26</v>
      </c>
      <c r="F38" s="19"/>
    </row>
    <row r="39" spans="1:6" ht="27" customHeight="1">
      <c r="A39" s="17">
        <v>2020004</v>
      </c>
      <c r="B39" s="17" t="str">
        <f>"20200042929"</f>
        <v>20200042929</v>
      </c>
      <c r="C39" s="26">
        <v>66.4</v>
      </c>
      <c r="D39" s="27">
        <v>73.2</v>
      </c>
      <c r="E39" s="18">
        <f t="shared" si="0"/>
        <v>70.48</v>
      </c>
      <c r="F39" s="19"/>
    </row>
    <row r="40" spans="1:6" ht="27" customHeight="1">
      <c r="A40" s="17">
        <v>2020004</v>
      </c>
      <c r="B40" s="17" t="str">
        <f>"20200042917"</f>
        <v>20200042917</v>
      </c>
      <c r="C40" s="26">
        <v>65.4</v>
      </c>
      <c r="D40" s="27">
        <v>73.5</v>
      </c>
      <c r="E40" s="18">
        <f t="shared" si="0"/>
        <v>70.26</v>
      </c>
      <c r="F40" s="19"/>
    </row>
    <row r="41" spans="1:6" ht="27" customHeight="1">
      <c r="A41" s="17">
        <v>2020004</v>
      </c>
      <c r="B41" s="17" t="str">
        <f>"20200043025"</f>
        <v>20200043025</v>
      </c>
      <c r="C41" s="26">
        <v>66.7</v>
      </c>
      <c r="D41" s="27">
        <v>72.4</v>
      </c>
      <c r="E41" s="18">
        <f t="shared" si="0"/>
        <v>70.12</v>
      </c>
      <c r="F41" s="19"/>
    </row>
    <row r="42" spans="1:6" ht="27" customHeight="1">
      <c r="A42" s="17">
        <v>2020004</v>
      </c>
      <c r="B42" s="17" t="str">
        <f>"20200043028"</f>
        <v>20200043028</v>
      </c>
      <c r="C42" s="26">
        <v>65.8</v>
      </c>
      <c r="D42" s="27">
        <v>72.4</v>
      </c>
      <c r="E42" s="18">
        <f t="shared" si="0"/>
        <v>69.76</v>
      </c>
      <c r="F42" s="19"/>
    </row>
    <row r="43" spans="1:6" ht="27" customHeight="1">
      <c r="A43" s="17">
        <v>2020004</v>
      </c>
      <c r="B43" s="17" t="str">
        <f>"20200043011"</f>
        <v>20200043011</v>
      </c>
      <c r="C43" s="26">
        <v>65.3</v>
      </c>
      <c r="D43" s="27">
        <v>72.4</v>
      </c>
      <c r="E43" s="18">
        <f t="shared" si="0"/>
        <v>69.56</v>
      </c>
      <c r="F43" s="19"/>
    </row>
    <row r="44" spans="1:6" ht="27" customHeight="1">
      <c r="A44" s="17">
        <v>2020004</v>
      </c>
      <c r="B44" s="17" t="str">
        <f>"20200043024"</f>
        <v>20200043024</v>
      </c>
      <c r="C44" s="26">
        <v>65.7</v>
      </c>
      <c r="D44" s="27">
        <v>0</v>
      </c>
      <c r="E44" s="18">
        <f t="shared" si="0"/>
        <v>26.28</v>
      </c>
      <c r="F44" s="19"/>
    </row>
    <row r="45" spans="1:6" s="5" customFormat="1" ht="27" customHeight="1">
      <c r="A45" s="17">
        <v>2020005</v>
      </c>
      <c r="B45" s="17" t="str">
        <f>"20200050308"</f>
        <v>20200050308</v>
      </c>
      <c r="C45" s="26">
        <v>75.3</v>
      </c>
      <c r="D45" s="27">
        <v>81.6</v>
      </c>
      <c r="E45" s="18">
        <f t="shared" si="0"/>
        <v>79.08</v>
      </c>
      <c r="F45" s="19"/>
    </row>
    <row r="46" spans="1:6" s="5" customFormat="1" ht="27" customHeight="1">
      <c r="A46" s="17">
        <v>2020005</v>
      </c>
      <c r="B46" s="17" t="str">
        <f>"20200050229"</f>
        <v>20200050229</v>
      </c>
      <c r="C46" s="26">
        <v>75.2</v>
      </c>
      <c r="D46" s="27">
        <v>78.9</v>
      </c>
      <c r="E46" s="18">
        <f t="shared" si="0"/>
        <v>77.42</v>
      </c>
      <c r="F46" s="19"/>
    </row>
    <row r="47" spans="1:6" s="5" customFormat="1" ht="27" customHeight="1">
      <c r="A47" s="17">
        <v>2020005</v>
      </c>
      <c r="B47" s="17" t="str">
        <f>"20200050406"</f>
        <v>20200050406</v>
      </c>
      <c r="C47" s="26">
        <v>74</v>
      </c>
      <c r="D47" s="27">
        <v>79.2</v>
      </c>
      <c r="E47" s="18">
        <f t="shared" si="0"/>
        <v>77.12</v>
      </c>
      <c r="F47" s="19"/>
    </row>
    <row r="48" spans="1:6" ht="27" customHeight="1">
      <c r="A48" s="17">
        <v>2020005</v>
      </c>
      <c r="B48" s="17" t="str">
        <f>"20200050416"</f>
        <v>20200050416</v>
      </c>
      <c r="C48" s="26">
        <v>74.6</v>
      </c>
      <c r="D48" s="27">
        <v>78</v>
      </c>
      <c r="E48" s="18">
        <f t="shared" si="0"/>
        <v>76.64</v>
      </c>
      <c r="F48" s="19"/>
    </row>
    <row r="49" spans="1:6" ht="27" customHeight="1">
      <c r="A49" s="17">
        <v>2020005</v>
      </c>
      <c r="B49" s="17" t="str">
        <f>"20200050330"</f>
        <v>20200050330</v>
      </c>
      <c r="C49" s="26">
        <v>75.5</v>
      </c>
      <c r="D49" s="27">
        <v>76.52</v>
      </c>
      <c r="E49" s="18">
        <f t="shared" si="0"/>
        <v>76.112</v>
      </c>
      <c r="F49" s="19"/>
    </row>
    <row r="50" spans="1:6" ht="27" customHeight="1">
      <c r="A50" s="17">
        <v>2020005</v>
      </c>
      <c r="B50" s="17" t="str">
        <f>"20200050212"</f>
        <v>20200050212</v>
      </c>
      <c r="C50" s="26">
        <v>74.2</v>
      </c>
      <c r="D50" s="27">
        <v>75.8</v>
      </c>
      <c r="E50" s="18">
        <f t="shared" si="0"/>
        <v>75.16</v>
      </c>
      <c r="F50" s="19"/>
    </row>
    <row r="51" spans="1:6" ht="27" customHeight="1">
      <c r="A51" s="17">
        <v>2020005</v>
      </c>
      <c r="B51" s="17" t="str">
        <f>"20200050209"</f>
        <v>20200050209</v>
      </c>
      <c r="C51" s="26">
        <v>72.6</v>
      </c>
      <c r="D51" s="27">
        <v>76.8</v>
      </c>
      <c r="E51" s="18">
        <f t="shared" si="0"/>
        <v>75.12</v>
      </c>
      <c r="F51" s="19"/>
    </row>
    <row r="52" spans="1:6" ht="27" customHeight="1">
      <c r="A52" s="17">
        <v>2020005</v>
      </c>
      <c r="B52" s="17" t="str">
        <f>"20200050328"</f>
        <v>20200050328</v>
      </c>
      <c r="C52" s="26">
        <v>73.3</v>
      </c>
      <c r="D52" s="27">
        <v>75.56</v>
      </c>
      <c r="E52" s="18">
        <f t="shared" si="0"/>
        <v>74.656</v>
      </c>
      <c r="F52" s="19"/>
    </row>
    <row r="53" spans="1:6" ht="27" customHeight="1">
      <c r="A53" s="17">
        <v>2020005</v>
      </c>
      <c r="B53" s="17" t="str">
        <f>"20200050322"</f>
        <v>20200050322</v>
      </c>
      <c r="C53" s="26">
        <v>73</v>
      </c>
      <c r="D53" s="27">
        <v>75.76</v>
      </c>
      <c r="E53" s="18">
        <f t="shared" si="0"/>
        <v>74.656</v>
      </c>
      <c r="F53" s="19"/>
    </row>
    <row r="54" spans="1:6" ht="27" customHeight="1">
      <c r="A54" s="17">
        <v>2020006</v>
      </c>
      <c r="B54" s="17" t="str">
        <f>"20200060505"</f>
        <v>20200060505</v>
      </c>
      <c r="C54" s="26">
        <v>74.4</v>
      </c>
      <c r="D54" s="27">
        <v>82.6</v>
      </c>
      <c r="E54" s="18">
        <f t="shared" si="0"/>
        <v>79.32</v>
      </c>
      <c r="F54" s="19"/>
    </row>
    <row r="55" spans="1:6" ht="27" customHeight="1">
      <c r="A55" s="17">
        <v>2020006</v>
      </c>
      <c r="B55" s="17" t="str">
        <f>"20200060429"</f>
        <v>20200060429</v>
      </c>
      <c r="C55" s="26">
        <v>71.9</v>
      </c>
      <c r="D55" s="27">
        <v>81.2</v>
      </c>
      <c r="E55" s="18">
        <f t="shared" si="0"/>
        <v>77.48</v>
      </c>
      <c r="F55" s="19"/>
    </row>
    <row r="56" spans="1:6" ht="27" customHeight="1">
      <c r="A56" s="17">
        <v>2020006</v>
      </c>
      <c r="B56" s="17" t="str">
        <f>"20200060506"</f>
        <v>20200060506</v>
      </c>
      <c r="C56" s="26">
        <v>74.8</v>
      </c>
      <c r="D56" s="27">
        <v>77.3</v>
      </c>
      <c r="E56" s="18">
        <f t="shared" si="0"/>
        <v>76.3</v>
      </c>
      <c r="F56" s="19"/>
    </row>
    <row r="57" spans="1:6" ht="27" customHeight="1">
      <c r="A57" s="17">
        <v>2020006</v>
      </c>
      <c r="B57" s="17" t="str">
        <f>"20200060603"</f>
        <v>20200060603</v>
      </c>
      <c r="C57" s="26">
        <v>74.7</v>
      </c>
      <c r="D57" s="27">
        <v>75.7</v>
      </c>
      <c r="E57" s="18">
        <f t="shared" si="0"/>
        <v>75.30000000000001</v>
      </c>
      <c r="F57" s="19"/>
    </row>
    <row r="58" spans="1:6" ht="27" customHeight="1">
      <c r="A58" s="17">
        <v>2020006</v>
      </c>
      <c r="B58" s="33">
        <v>20200060430</v>
      </c>
      <c r="C58" s="26">
        <v>70.8</v>
      </c>
      <c r="D58" s="27">
        <v>75.6</v>
      </c>
      <c r="E58" s="18">
        <f t="shared" si="0"/>
        <v>73.67999999999999</v>
      </c>
      <c r="F58" s="19"/>
    </row>
    <row r="59" spans="1:6" ht="27" customHeight="1">
      <c r="A59" s="17">
        <v>2020006</v>
      </c>
      <c r="B59" s="17" t="str">
        <f>"20200060511"</f>
        <v>20200060511</v>
      </c>
      <c r="C59" s="26">
        <v>72.5</v>
      </c>
      <c r="D59" s="27">
        <v>74</v>
      </c>
      <c r="E59" s="18">
        <f t="shared" si="0"/>
        <v>73.4</v>
      </c>
      <c r="F59" s="19"/>
    </row>
    <row r="60" spans="1:6" ht="27" customHeight="1">
      <c r="A60" s="17">
        <v>2020007</v>
      </c>
      <c r="B60" s="17" t="str">
        <f>"20200070804"</f>
        <v>20200070804</v>
      </c>
      <c r="C60" s="26">
        <v>72.4</v>
      </c>
      <c r="D60" s="27">
        <v>83.7</v>
      </c>
      <c r="E60" s="18">
        <f t="shared" si="0"/>
        <v>79.18</v>
      </c>
      <c r="F60" s="19"/>
    </row>
    <row r="61" spans="1:6" ht="27" customHeight="1">
      <c r="A61" s="17">
        <v>2020007</v>
      </c>
      <c r="B61" s="17" t="str">
        <f>"20200070709"</f>
        <v>20200070709</v>
      </c>
      <c r="C61" s="26">
        <v>74.5</v>
      </c>
      <c r="D61" s="27">
        <v>81.66</v>
      </c>
      <c r="E61" s="18">
        <f t="shared" si="0"/>
        <v>78.79599999999999</v>
      </c>
      <c r="F61" s="19"/>
    </row>
    <row r="62" spans="1:6" ht="27" customHeight="1">
      <c r="A62" s="17">
        <v>2020007</v>
      </c>
      <c r="B62" s="17" t="str">
        <f>"20200070626"</f>
        <v>20200070626</v>
      </c>
      <c r="C62" s="26">
        <v>71.7</v>
      </c>
      <c r="D62" s="27">
        <v>75.9</v>
      </c>
      <c r="E62" s="18">
        <f t="shared" si="0"/>
        <v>74.22</v>
      </c>
      <c r="F62" s="19"/>
    </row>
    <row r="63" spans="1:6" ht="27" customHeight="1">
      <c r="A63" s="17">
        <v>2020007</v>
      </c>
      <c r="B63" s="17">
        <v>20200070708</v>
      </c>
      <c r="C63" s="26">
        <v>70.1</v>
      </c>
      <c r="D63" s="27">
        <v>76.2</v>
      </c>
      <c r="E63" s="18">
        <f t="shared" si="0"/>
        <v>73.75999999999999</v>
      </c>
      <c r="F63" s="19"/>
    </row>
    <row r="64" spans="1:6" ht="27" customHeight="1">
      <c r="A64" s="17">
        <v>2020007</v>
      </c>
      <c r="B64" s="17" t="str">
        <f>"20200070627"</f>
        <v>20200070627</v>
      </c>
      <c r="C64" s="26">
        <v>72.6</v>
      </c>
      <c r="D64" s="27">
        <v>72.6</v>
      </c>
      <c r="E64" s="18">
        <f t="shared" si="0"/>
        <v>72.6</v>
      </c>
      <c r="F64" s="19"/>
    </row>
    <row r="65" spans="1:6" ht="27" customHeight="1">
      <c r="A65" s="17">
        <v>2020007</v>
      </c>
      <c r="B65" s="17" t="s">
        <v>7</v>
      </c>
      <c r="C65" s="17">
        <v>70.1</v>
      </c>
      <c r="D65" s="17">
        <v>73.96</v>
      </c>
      <c r="E65" s="18">
        <f t="shared" si="0"/>
        <v>72.416</v>
      </c>
      <c r="F65" s="19"/>
    </row>
    <row r="66" spans="1:6" ht="27" customHeight="1">
      <c r="A66" s="17">
        <v>2020007</v>
      </c>
      <c r="B66" s="17" t="str">
        <f>"20200070617"</f>
        <v>20200070617</v>
      </c>
      <c r="C66" s="17">
        <v>76.6</v>
      </c>
      <c r="D66" s="17">
        <v>0</v>
      </c>
      <c r="E66" s="18">
        <f t="shared" si="0"/>
        <v>30.64</v>
      </c>
      <c r="F66" s="19"/>
    </row>
    <row r="67" spans="1:6" s="1" customFormat="1" ht="30" customHeight="1">
      <c r="A67" s="17">
        <v>2020008</v>
      </c>
      <c r="B67" s="17" t="str">
        <f>"20200080810"</f>
        <v>20200080810</v>
      </c>
      <c r="C67" s="17">
        <v>70.2</v>
      </c>
      <c r="D67" s="17">
        <v>78.9</v>
      </c>
      <c r="E67" s="18">
        <f aca="true" t="shared" si="1" ref="E67:E69">ROUND(C67*0.4,2)+ROUND(D67*0.6,2)</f>
        <v>75.42</v>
      </c>
      <c r="F67" s="34"/>
    </row>
    <row r="68" spans="1:6" s="1" customFormat="1" ht="30" customHeight="1">
      <c r="A68" s="17">
        <v>2020008</v>
      </c>
      <c r="B68" s="17" t="str">
        <f>"20200080813"</f>
        <v>20200080813</v>
      </c>
      <c r="C68" s="17">
        <v>71.8</v>
      </c>
      <c r="D68" s="17">
        <v>77.8</v>
      </c>
      <c r="E68" s="18">
        <f t="shared" si="1"/>
        <v>75.4</v>
      </c>
      <c r="F68" s="34"/>
    </row>
    <row r="69" spans="1:6" s="1" customFormat="1" ht="30" customHeight="1">
      <c r="A69" s="17">
        <v>2020008</v>
      </c>
      <c r="B69" s="17" t="str">
        <f>"20200080806"</f>
        <v>20200080806</v>
      </c>
      <c r="C69" s="17">
        <v>70.8</v>
      </c>
      <c r="D69" s="17">
        <v>75.6</v>
      </c>
      <c r="E69" s="18">
        <f t="shared" si="1"/>
        <v>73.68</v>
      </c>
      <c r="F69" s="34"/>
    </row>
    <row r="70" spans="1:6" ht="27" customHeight="1">
      <c r="A70" s="17">
        <v>2020009</v>
      </c>
      <c r="B70" s="17" t="str">
        <f>"20200091227"</f>
        <v>20200091227</v>
      </c>
      <c r="C70" s="17">
        <v>79.4</v>
      </c>
      <c r="D70" s="17">
        <v>81.2</v>
      </c>
      <c r="E70" s="18">
        <f aca="true" t="shared" si="2" ref="E70:E75">C70*0.4+D70*0.6</f>
        <v>80.48</v>
      </c>
      <c r="F70" s="19"/>
    </row>
    <row r="71" spans="1:6" ht="27" customHeight="1">
      <c r="A71" s="17">
        <v>2020009</v>
      </c>
      <c r="B71" s="17" t="str">
        <f>"20200091003"</f>
        <v>20200091003</v>
      </c>
      <c r="C71" s="17">
        <v>77.4</v>
      </c>
      <c r="D71" s="17">
        <v>79.1</v>
      </c>
      <c r="E71" s="18">
        <f t="shared" si="2"/>
        <v>78.42</v>
      </c>
      <c r="F71" s="19"/>
    </row>
    <row r="72" spans="1:6" ht="27" customHeight="1">
      <c r="A72" s="17">
        <v>2020009</v>
      </c>
      <c r="B72" s="17" t="str">
        <f>"20200091305"</f>
        <v>20200091305</v>
      </c>
      <c r="C72" s="17">
        <v>77.9</v>
      </c>
      <c r="D72" s="17">
        <v>78.5</v>
      </c>
      <c r="E72" s="18">
        <f t="shared" si="2"/>
        <v>78.26</v>
      </c>
      <c r="F72" s="19"/>
    </row>
    <row r="73" spans="1:6" ht="27" customHeight="1">
      <c r="A73" s="17">
        <v>2020009</v>
      </c>
      <c r="B73" s="17" t="str">
        <f>"20200091325"</f>
        <v>20200091325</v>
      </c>
      <c r="C73" s="17">
        <v>77.2</v>
      </c>
      <c r="D73" s="17">
        <v>78.5</v>
      </c>
      <c r="E73" s="18">
        <f t="shared" si="2"/>
        <v>77.98</v>
      </c>
      <c r="F73" s="19"/>
    </row>
    <row r="74" spans="1:6" ht="27" customHeight="1">
      <c r="A74" s="17">
        <v>2020009</v>
      </c>
      <c r="B74" s="17" t="str">
        <f>"20200091110"</f>
        <v>20200091110</v>
      </c>
      <c r="C74" s="17">
        <v>76.5</v>
      </c>
      <c r="D74" s="17">
        <v>78.4</v>
      </c>
      <c r="E74" s="18">
        <f t="shared" si="2"/>
        <v>77.64</v>
      </c>
      <c r="F74" s="19"/>
    </row>
    <row r="75" spans="1:6" ht="27" customHeight="1">
      <c r="A75" s="17">
        <v>2020009</v>
      </c>
      <c r="B75" s="17" t="str">
        <f>"20200091523"</f>
        <v>20200091523</v>
      </c>
      <c r="C75" s="17">
        <v>77.1</v>
      </c>
      <c r="D75" s="17">
        <v>76.26</v>
      </c>
      <c r="E75" s="18">
        <f t="shared" si="2"/>
        <v>76.596</v>
      </c>
      <c r="F75" s="19"/>
    </row>
    <row r="76" spans="1:6" s="6" customFormat="1" ht="30" customHeight="1">
      <c r="A76" s="17">
        <v>2020010</v>
      </c>
      <c r="B76" s="17" t="str">
        <f>"20200103211"</f>
        <v>20200103211</v>
      </c>
      <c r="C76" s="17">
        <v>71.3</v>
      </c>
      <c r="D76" s="17">
        <v>78.8</v>
      </c>
      <c r="E76" s="18">
        <f aca="true" t="shared" si="3" ref="E76:E93">ROUND(C76*0.4,2)+ROUND(D76*0.6,2)</f>
        <v>75.8</v>
      </c>
      <c r="F76" s="35"/>
    </row>
    <row r="77" spans="1:6" s="1" customFormat="1" ht="30" customHeight="1">
      <c r="A77" s="17">
        <v>2020010</v>
      </c>
      <c r="B77" s="17" t="str">
        <f>"20200103205"</f>
        <v>20200103205</v>
      </c>
      <c r="C77" s="17">
        <v>66.5</v>
      </c>
      <c r="D77" s="17">
        <v>78.3</v>
      </c>
      <c r="E77" s="18">
        <f t="shared" si="3"/>
        <v>73.58</v>
      </c>
      <c r="F77" s="34"/>
    </row>
    <row r="78" spans="1:6" s="1" customFormat="1" ht="30" customHeight="1">
      <c r="A78" s="17">
        <v>2020010</v>
      </c>
      <c r="B78" s="17" t="str">
        <f>"20200103204"</f>
        <v>20200103204</v>
      </c>
      <c r="C78" s="17">
        <v>60.8</v>
      </c>
      <c r="D78" s="17">
        <v>72.4</v>
      </c>
      <c r="E78" s="18">
        <f t="shared" si="3"/>
        <v>67.75999999999999</v>
      </c>
      <c r="F78" s="34"/>
    </row>
    <row r="79" spans="1:6" s="1" customFormat="1" ht="30" customHeight="1">
      <c r="A79" s="17">
        <v>2020011</v>
      </c>
      <c r="B79" s="17" t="str">
        <f>"20200112104"</f>
        <v>20200112104</v>
      </c>
      <c r="C79" s="17">
        <v>75.7</v>
      </c>
      <c r="D79" s="17">
        <v>81.2</v>
      </c>
      <c r="E79" s="18">
        <f t="shared" si="3"/>
        <v>79</v>
      </c>
      <c r="F79" s="34"/>
    </row>
    <row r="80" spans="1:6" s="1" customFormat="1" ht="30" customHeight="1">
      <c r="A80" s="17">
        <v>2020011</v>
      </c>
      <c r="B80" s="17" t="str">
        <f>"20200112111"</f>
        <v>20200112111</v>
      </c>
      <c r="C80" s="17">
        <v>72.3</v>
      </c>
      <c r="D80" s="17">
        <v>81.3</v>
      </c>
      <c r="E80" s="18">
        <f t="shared" si="3"/>
        <v>77.7</v>
      </c>
      <c r="F80" s="34"/>
    </row>
    <row r="81" spans="1:6" s="1" customFormat="1" ht="30" customHeight="1">
      <c r="A81" s="17">
        <v>2020011</v>
      </c>
      <c r="B81" s="17" t="str">
        <f>"20200112220"</f>
        <v>20200112220</v>
      </c>
      <c r="C81" s="17">
        <v>75.2</v>
      </c>
      <c r="D81" s="17">
        <v>79.2</v>
      </c>
      <c r="E81" s="18">
        <f t="shared" si="3"/>
        <v>77.6</v>
      </c>
      <c r="F81" s="34"/>
    </row>
    <row r="82" spans="1:6" s="1" customFormat="1" ht="30" customHeight="1">
      <c r="A82" s="17">
        <v>2020011</v>
      </c>
      <c r="B82" s="17" t="str">
        <f>"20200112230"</f>
        <v>20200112230</v>
      </c>
      <c r="C82" s="17">
        <v>74.3</v>
      </c>
      <c r="D82" s="17">
        <v>79.1</v>
      </c>
      <c r="E82" s="18">
        <f t="shared" si="3"/>
        <v>77.18</v>
      </c>
      <c r="F82" s="34"/>
    </row>
    <row r="83" spans="1:6" s="1" customFormat="1" ht="30" customHeight="1">
      <c r="A83" s="17">
        <v>2020011</v>
      </c>
      <c r="B83" s="17" t="str">
        <f>"20200112222"</f>
        <v>20200112222</v>
      </c>
      <c r="C83" s="17">
        <v>71.6</v>
      </c>
      <c r="D83" s="17">
        <v>80.5</v>
      </c>
      <c r="E83" s="18">
        <f t="shared" si="3"/>
        <v>76.94</v>
      </c>
      <c r="F83" s="34"/>
    </row>
    <row r="84" spans="1:6" s="1" customFormat="1" ht="30" customHeight="1">
      <c r="A84" s="17">
        <v>2020011</v>
      </c>
      <c r="B84" s="17" t="str">
        <f>"20200112026"</f>
        <v>20200112026</v>
      </c>
      <c r="C84" s="17">
        <v>76.1</v>
      </c>
      <c r="D84" s="17">
        <v>77.2</v>
      </c>
      <c r="E84" s="18">
        <f t="shared" si="3"/>
        <v>76.76</v>
      </c>
      <c r="F84" s="34"/>
    </row>
    <row r="85" spans="1:6" s="1" customFormat="1" ht="30" customHeight="1">
      <c r="A85" s="17">
        <v>2020011</v>
      </c>
      <c r="B85" s="17" t="str">
        <f>"20200112117"</f>
        <v>20200112117</v>
      </c>
      <c r="C85" s="17">
        <v>73.4</v>
      </c>
      <c r="D85" s="17">
        <v>78.4</v>
      </c>
      <c r="E85" s="18">
        <f t="shared" si="3"/>
        <v>76.4</v>
      </c>
      <c r="F85" s="34"/>
    </row>
    <row r="86" spans="1:6" s="1" customFormat="1" ht="30" customHeight="1">
      <c r="A86" s="17">
        <v>2020011</v>
      </c>
      <c r="B86" s="17" t="str">
        <f>"20200112324"</f>
        <v>20200112324</v>
      </c>
      <c r="C86" s="17">
        <v>74.8</v>
      </c>
      <c r="D86" s="17">
        <v>76</v>
      </c>
      <c r="E86" s="18">
        <f t="shared" si="3"/>
        <v>75.52000000000001</v>
      </c>
      <c r="F86" s="34"/>
    </row>
    <row r="87" spans="1:6" s="1" customFormat="1" ht="30" customHeight="1">
      <c r="A87" s="17">
        <v>2020011</v>
      </c>
      <c r="B87" s="17" t="str">
        <f>"20200112304"</f>
        <v>20200112304</v>
      </c>
      <c r="C87" s="17">
        <v>73.4</v>
      </c>
      <c r="D87" s="17">
        <v>76.6</v>
      </c>
      <c r="E87" s="18">
        <f t="shared" si="3"/>
        <v>75.32</v>
      </c>
      <c r="F87" s="34"/>
    </row>
    <row r="88" spans="1:6" s="1" customFormat="1" ht="30" customHeight="1">
      <c r="A88" s="17">
        <v>2020011</v>
      </c>
      <c r="B88" s="17" t="str">
        <f>"20200112312"</f>
        <v>20200112312</v>
      </c>
      <c r="C88" s="17">
        <v>74.6</v>
      </c>
      <c r="D88" s="17">
        <v>75.4</v>
      </c>
      <c r="E88" s="18">
        <f t="shared" si="3"/>
        <v>75.08</v>
      </c>
      <c r="F88" s="34"/>
    </row>
    <row r="89" spans="1:6" s="1" customFormat="1" ht="30" customHeight="1">
      <c r="A89" s="17">
        <v>2020011</v>
      </c>
      <c r="B89" s="17" t="str">
        <f>"20200112313"</f>
        <v>20200112313</v>
      </c>
      <c r="C89" s="17">
        <v>73.8</v>
      </c>
      <c r="D89" s="17">
        <v>75.8</v>
      </c>
      <c r="E89" s="18">
        <f t="shared" si="3"/>
        <v>75</v>
      </c>
      <c r="F89" s="34"/>
    </row>
    <row r="90" spans="1:6" s="1" customFormat="1" ht="30" customHeight="1">
      <c r="A90" s="17">
        <v>2020011</v>
      </c>
      <c r="B90" s="17" t="str">
        <f>"20200112217"</f>
        <v>20200112217</v>
      </c>
      <c r="C90" s="17">
        <v>75</v>
      </c>
      <c r="D90" s="17">
        <v>74.6</v>
      </c>
      <c r="E90" s="18">
        <f t="shared" si="3"/>
        <v>74.75999999999999</v>
      </c>
      <c r="F90" s="34"/>
    </row>
    <row r="91" spans="1:6" s="1" customFormat="1" ht="30" customHeight="1">
      <c r="A91" s="17">
        <v>2020011</v>
      </c>
      <c r="B91" s="17" t="str">
        <f>"20200113229"</f>
        <v>20200113229</v>
      </c>
      <c r="C91" s="17">
        <v>72.3</v>
      </c>
      <c r="D91" s="17">
        <v>75</v>
      </c>
      <c r="E91" s="18">
        <f t="shared" si="3"/>
        <v>73.92</v>
      </c>
      <c r="F91" s="34"/>
    </row>
    <row r="92" spans="1:6" s="1" customFormat="1" ht="30" customHeight="1">
      <c r="A92" s="17">
        <v>2020011</v>
      </c>
      <c r="B92" s="17" t="s">
        <v>8</v>
      </c>
      <c r="C92" s="17">
        <v>71</v>
      </c>
      <c r="D92" s="17">
        <v>74.4</v>
      </c>
      <c r="E92" s="18">
        <f t="shared" si="3"/>
        <v>73.03999999999999</v>
      </c>
      <c r="F92" s="34"/>
    </row>
    <row r="93" spans="1:6" s="1" customFormat="1" ht="30" customHeight="1">
      <c r="A93" s="17">
        <v>2020011</v>
      </c>
      <c r="B93" s="17" t="str">
        <f>"20200112205"</f>
        <v>20200112205</v>
      </c>
      <c r="C93" s="17">
        <v>74</v>
      </c>
      <c r="D93" s="17">
        <v>71.8</v>
      </c>
      <c r="E93" s="18">
        <f t="shared" si="3"/>
        <v>72.68</v>
      </c>
      <c r="F93" s="34"/>
    </row>
  </sheetData>
  <sheetProtection/>
  <mergeCells count="1">
    <mergeCell ref="A1:F1"/>
  </mergeCells>
  <printOptions/>
  <pageMargins left="0.3576388888888889" right="0.3576388888888889" top="1" bottom="1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李飞</cp:lastModifiedBy>
  <dcterms:created xsi:type="dcterms:W3CDTF">2020-12-14T01:34:38Z</dcterms:created>
  <dcterms:modified xsi:type="dcterms:W3CDTF">2020-12-29T00:49:08Z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